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filterPrivacy="1" defaultThemeVersion="124226"/>
  <xr:revisionPtr revIDLastSave="0" documentId="13_ncr:1_{E24DFED6-623E-463D-832F-022AD14A625A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L33" i="1" l="1"/>
  <c r="J274" i="1" l="1"/>
  <c r="F99" i="1"/>
  <c r="J269" i="1"/>
  <c r="K64" i="1"/>
  <c r="J64" i="1"/>
  <c r="K82" i="1"/>
  <c r="L82" i="1" s="1"/>
  <c r="J82" i="1"/>
  <c r="K261" i="1"/>
  <c r="L259" i="1"/>
  <c r="J174" i="1"/>
  <c r="K212" i="1"/>
  <c r="J212" i="1"/>
  <c r="K195" i="1"/>
  <c r="K157" i="1"/>
  <c r="K138" i="1"/>
  <c r="L109" i="1"/>
  <c r="K98" i="1"/>
  <c r="J98" i="1"/>
  <c r="L26" i="1"/>
  <c r="L38" i="1"/>
  <c r="L40" i="1"/>
  <c r="L45" i="1"/>
  <c r="L46" i="1"/>
  <c r="L47" i="1"/>
  <c r="L49" i="1"/>
  <c r="L50" i="1"/>
  <c r="L58" i="1"/>
  <c r="L61" i="1"/>
  <c r="L67" i="1"/>
  <c r="L68" i="1"/>
  <c r="L69" i="1"/>
  <c r="L78" i="1"/>
  <c r="L84" i="1"/>
  <c r="L85" i="1"/>
  <c r="L89" i="1"/>
  <c r="L96" i="1"/>
  <c r="L101" i="1"/>
  <c r="L102" i="1"/>
  <c r="L103" i="1"/>
  <c r="L104" i="1"/>
  <c r="L105" i="1"/>
  <c r="L107" i="1"/>
  <c r="L111" i="1"/>
  <c r="L112" i="1"/>
  <c r="L122" i="1"/>
  <c r="L126" i="1"/>
  <c r="L127" i="1"/>
  <c r="L128" i="1"/>
  <c r="L130" i="1"/>
  <c r="L131" i="1"/>
  <c r="L157" i="1"/>
  <c r="L164" i="1"/>
  <c r="L165" i="1"/>
  <c r="L176" i="1"/>
  <c r="L177" i="1"/>
  <c r="L178" i="1"/>
  <c r="L195" i="1"/>
  <c r="L196" i="1"/>
  <c r="L204" i="1"/>
  <c r="L208" i="1"/>
  <c r="L25" i="1"/>
  <c r="J227" i="1" l="1"/>
  <c r="F265" i="1"/>
  <c r="G212" i="1"/>
  <c r="F212" i="1"/>
  <c r="E212" i="1"/>
  <c r="G267" i="1"/>
  <c r="J195" i="1"/>
  <c r="H196" i="1"/>
  <c r="H212" i="1" s="1"/>
  <c r="G196" i="1"/>
  <c r="H267" i="1"/>
  <c r="G64" i="1"/>
  <c r="H64" i="1"/>
  <c r="I62" i="1"/>
  <c r="I41" i="1"/>
  <c r="H43" i="1"/>
  <c r="G43" i="1"/>
  <c r="K22" i="1"/>
  <c r="J22" i="1"/>
  <c r="H22" i="1"/>
  <c r="G22" i="1"/>
  <c r="F22" i="1"/>
  <c r="E22" i="1"/>
  <c r="D22" i="1"/>
  <c r="C22" i="1"/>
  <c r="I21" i="1"/>
  <c r="I20" i="1"/>
  <c r="K18" i="1"/>
  <c r="J18" i="1"/>
  <c r="H18" i="1"/>
  <c r="G18" i="1"/>
  <c r="F18" i="1"/>
  <c r="E18" i="1"/>
  <c r="D18" i="1"/>
  <c r="C18" i="1"/>
  <c r="I17" i="1"/>
  <c r="I16" i="1"/>
  <c r="H248" i="1"/>
  <c r="G248" i="1"/>
  <c r="I207" i="1"/>
  <c r="I208" i="1"/>
  <c r="I209" i="1"/>
  <c r="I210" i="1"/>
  <c r="I211" i="1"/>
  <c r="H261" i="1"/>
  <c r="I212" i="1" l="1"/>
  <c r="J23" i="1"/>
  <c r="G23" i="1"/>
  <c r="H23" i="1"/>
  <c r="I43" i="1"/>
  <c r="K23" i="1"/>
  <c r="F23" i="1"/>
  <c r="I248" i="1"/>
  <c r="C23" i="1"/>
  <c r="I22" i="1"/>
  <c r="D23" i="1"/>
  <c r="E23" i="1"/>
  <c r="I18" i="1"/>
  <c r="G261" i="1"/>
  <c r="I255" i="1"/>
  <c r="I23" i="1" l="1"/>
  <c r="H174" i="1"/>
  <c r="G174" i="1"/>
  <c r="G124" i="1"/>
  <c r="H124" i="1"/>
  <c r="H162" i="1"/>
  <c r="G162" i="1"/>
  <c r="H157" i="1"/>
  <c r="I153" i="1"/>
  <c r="I162" i="1" l="1"/>
  <c r="H150" i="1" l="1"/>
  <c r="H138" i="1"/>
  <c r="H134" i="1"/>
  <c r="I120" i="1"/>
  <c r="I118" i="1"/>
  <c r="H109" i="1"/>
  <c r="I12" i="1"/>
  <c r="I11" i="1"/>
  <c r="I8" i="1"/>
  <c r="I7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3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101" i="1"/>
  <c r="I102" i="1"/>
  <c r="I103" i="1"/>
  <c r="I104" i="1"/>
  <c r="I105" i="1"/>
  <c r="I106" i="1"/>
  <c r="I107" i="1"/>
  <c r="I108" i="1"/>
  <c r="I111" i="1"/>
  <c r="I112" i="1"/>
  <c r="I113" i="1"/>
  <c r="I114" i="1"/>
  <c r="I115" i="1"/>
  <c r="I116" i="1"/>
  <c r="I117" i="1"/>
  <c r="I119" i="1"/>
  <c r="I121" i="1"/>
  <c r="I122" i="1"/>
  <c r="I123" i="1"/>
  <c r="I126" i="1"/>
  <c r="I127" i="1"/>
  <c r="I128" i="1"/>
  <c r="I129" i="1"/>
  <c r="I130" i="1"/>
  <c r="I131" i="1"/>
  <c r="I132" i="1"/>
  <c r="I133" i="1"/>
  <c r="I136" i="1"/>
  <c r="I137" i="1"/>
  <c r="I140" i="1"/>
  <c r="I141" i="1"/>
  <c r="I142" i="1"/>
  <c r="I143" i="1"/>
  <c r="I144" i="1"/>
  <c r="I145" i="1"/>
  <c r="I146" i="1"/>
  <c r="I147" i="1"/>
  <c r="I148" i="1"/>
  <c r="I149" i="1"/>
  <c r="I152" i="1"/>
  <c r="I154" i="1"/>
  <c r="I155" i="1"/>
  <c r="I156" i="1"/>
  <c r="I159" i="1"/>
  <c r="I160" i="1"/>
  <c r="I161" i="1"/>
  <c r="I164" i="1"/>
  <c r="I165" i="1"/>
  <c r="I166" i="1"/>
  <c r="I167" i="1"/>
  <c r="I168" i="1"/>
  <c r="I169" i="1"/>
  <c r="I170" i="1"/>
  <c r="I171" i="1"/>
  <c r="I172" i="1"/>
  <c r="I173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 s="1"/>
  <c r="I199" i="1"/>
  <c r="I200" i="1"/>
  <c r="I201" i="1"/>
  <c r="I202" i="1"/>
  <c r="I203" i="1"/>
  <c r="I205" i="1"/>
  <c r="I206" i="1"/>
  <c r="I214" i="1"/>
  <c r="I215" i="1"/>
  <c r="I216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7" i="1"/>
  <c r="I238" i="1"/>
  <c r="I239" i="1"/>
  <c r="I240" i="1"/>
  <c r="I241" i="1"/>
  <c r="I242" i="1"/>
  <c r="I243" i="1"/>
  <c r="I244" i="1"/>
  <c r="I247" i="1"/>
  <c r="I250" i="1"/>
  <c r="I251" i="1"/>
  <c r="I252" i="1"/>
  <c r="I253" i="1"/>
  <c r="I254" i="1"/>
  <c r="I256" i="1"/>
  <c r="I257" i="1"/>
  <c r="I258" i="1"/>
  <c r="I259" i="1"/>
  <c r="I260" i="1"/>
  <c r="I25" i="1"/>
  <c r="H98" i="1"/>
  <c r="H82" i="1"/>
  <c r="E82" i="1"/>
  <c r="D82" i="1"/>
  <c r="G82" i="1"/>
  <c r="J13" i="1"/>
  <c r="J43" i="1"/>
  <c r="F64" i="1"/>
  <c r="H42" i="1"/>
  <c r="G42" i="1"/>
  <c r="F13" i="1"/>
  <c r="G13" i="1"/>
  <c r="H13" i="1"/>
  <c r="K13" i="1"/>
  <c r="E13" i="1"/>
  <c r="F9" i="1"/>
  <c r="G9" i="1"/>
  <c r="H9" i="1"/>
  <c r="D9" i="1"/>
  <c r="E9" i="1"/>
  <c r="K9" i="1"/>
  <c r="J9" i="1"/>
  <c r="F43" i="1"/>
  <c r="F124" i="1"/>
  <c r="F134" i="1"/>
  <c r="F109" i="1"/>
  <c r="F98" i="1"/>
  <c r="F82" i="1"/>
  <c r="F261" i="1"/>
  <c r="H264" i="1" l="1"/>
  <c r="H269" i="1" s="1"/>
  <c r="I42" i="1"/>
  <c r="I13" i="1"/>
  <c r="I64" i="1"/>
  <c r="I9" i="1"/>
  <c r="H65" i="1"/>
  <c r="H99" i="1"/>
  <c r="I82" i="1"/>
  <c r="H14" i="1"/>
  <c r="F65" i="1"/>
  <c r="L261" i="1"/>
  <c r="K248" i="1"/>
  <c r="L64" i="1"/>
  <c r="K43" i="1"/>
  <c r="L43" i="1" l="1"/>
  <c r="K264" i="1"/>
  <c r="K269" i="1" s="1"/>
  <c r="K65" i="1"/>
  <c r="D261" i="1"/>
  <c r="C261" i="1"/>
  <c r="K174" i="1" l="1"/>
  <c r="L174" i="1" s="1"/>
  <c r="K150" i="1"/>
  <c r="L150" i="1" s="1"/>
  <c r="K134" i="1"/>
  <c r="L134" i="1" s="1"/>
  <c r="K124" i="1" l="1"/>
  <c r="L124" i="1" s="1"/>
  <c r="K109" i="1"/>
  <c r="F14" i="1" l="1"/>
  <c r="L98" i="1" l="1"/>
  <c r="K99" i="1" l="1"/>
  <c r="F174" i="1"/>
  <c r="C174" i="1"/>
  <c r="I174" i="1"/>
  <c r="I261" i="1"/>
  <c r="J261" i="1"/>
  <c r="E261" i="1"/>
  <c r="J150" i="1"/>
  <c r="G150" i="1"/>
  <c r="I150" i="1" s="1"/>
  <c r="J124" i="1"/>
  <c r="C124" i="1"/>
  <c r="I124" i="1"/>
  <c r="J109" i="1"/>
  <c r="G109" i="1"/>
  <c r="I109" i="1" s="1"/>
  <c r="J162" i="1"/>
  <c r="G134" i="1"/>
  <c r="I134" i="1" s="1"/>
  <c r="J134" i="1"/>
  <c r="G138" i="1"/>
  <c r="I138" i="1" s="1"/>
  <c r="J138" i="1"/>
  <c r="G157" i="1"/>
  <c r="I157" i="1" s="1"/>
  <c r="J157" i="1"/>
  <c r="G14" i="1" l="1"/>
  <c r="I14" i="1" s="1"/>
  <c r="J99" i="1"/>
  <c r="L99" i="1" s="1"/>
  <c r="J248" i="1"/>
  <c r="G98" i="1"/>
  <c r="G264" i="1" s="1"/>
  <c r="G269" i="1" s="1"/>
  <c r="J65" i="1"/>
  <c r="L65" i="1" s="1"/>
  <c r="E98" i="1"/>
  <c r="J264" i="1" l="1"/>
  <c r="I264" i="1"/>
  <c r="I98" i="1"/>
  <c r="G99" i="1"/>
  <c r="I99" i="1" s="1"/>
  <c r="F248" i="1"/>
  <c r="E248" i="1"/>
  <c r="E174" i="1"/>
  <c r="F162" i="1"/>
  <c r="F157" i="1"/>
  <c r="F150" i="1"/>
  <c r="F138" i="1"/>
  <c r="D248" i="1"/>
  <c r="C248" i="1"/>
  <c r="D212" i="1"/>
  <c r="C212" i="1"/>
  <c r="D174" i="1"/>
  <c r="D162" i="1"/>
  <c r="E162" i="1"/>
  <c r="C162" i="1"/>
  <c r="E157" i="1"/>
  <c r="D157" i="1"/>
  <c r="C157" i="1"/>
  <c r="E150" i="1"/>
  <c r="D150" i="1"/>
  <c r="C150" i="1"/>
  <c r="E138" i="1"/>
  <c r="D138" i="1"/>
  <c r="C138" i="1"/>
  <c r="E134" i="1"/>
  <c r="D134" i="1"/>
  <c r="C134" i="1"/>
  <c r="E124" i="1"/>
  <c r="D124" i="1"/>
  <c r="E109" i="1"/>
  <c r="D109" i="1"/>
  <c r="C109" i="1"/>
  <c r="D98" i="1"/>
  <c r="E64" i="1"/>
  <c r="D64" i="1"/>
  <c r="C64" i="1"/>
  <c r="E43" i="1"/>
  <c r="D43" i="1"/>
  <c r="C43" i="1"/>
  <c r="C9" i="1"/>
  <c r="F264" i="1" l="1"/>
  <c r="G65" i="1"/>
  <c r="I65" i="1" s="1"/>
  <c r="C65" i="1"/>
  <c r="D99" i="1"/>
  <c r="F272" i="1" l="1"/>
  <c r="F269" i="1"/>
  <c r="F65" i="3"/>
  <c r="E65" i="3"/>
  <c r="D65" i="3"/>
  <c r="F49" i="3"/>
  <c r="E49" i="3"/>
  <c r="D49" i="3"/>
  <c r="F32" i="3"/>
  <c r="E32" i="3"/>
  <c r="D32" i="3"/>
  <c r="C32" i="3"/>
  <c r="F16" i="3"/>
  <c r="E16" i="3"/>
  <c r="E33" i="3" s="1"/>
  <c r="D16" i="3"/>
  <c r="D33" i="3" s="1"/>
  <c r="C16" i="3"/>
  <c r="C33" i="3" s="1"/>
  <c r="D66" i="3" l="1"/>
  <c r="E66" i="3"/>
  <c r="F33" i="3"/>
  <c r="F66" i="3"/>
  <c r="D13" i="1"/>
  <c r="D14" i="1" l="1"/>
  <c r="D264" i="1"/>
  <c r="E65" i="1"/>
  <c r="D65" i="1"/>
  <c r="C13" i="1" l="1"/>
  <c r="C14" i="1" l="1"/>
  <c r="C264" i="1"/>
  <c r="E14" i="1" l="1"/>
  <c r="E99" i="1"/>
  <c r="L264" i="1" l="1"/>
  <c r="L212" i="1"/>
  <c r="E264" i="1"/>
</calcChain>
</file>

<file path=xl/sharedStrings.xml><?xml version="1.0" encoding="utf-8"?>
<sst xmlns="http://schemas.openxmlformats.org/spreadsheetml/2006/main" count="600" uniqueCount="156">
  <si>
    <t>Нарахування на оплату праці</t>
  </si>
  <si>
    <t>Видатки на відрядження</t>
  </si>
  <si>
    <t xml:space="preserve">Апарат освіти </t>
  </si>
  <si>
    <t>План 2023 рік</t>
  </si>
  <si>
    <t>Апарат селищної ради</t>
  </si>
  <si>
    <t>Оплата електроенергії</t>
  </si>
  <si>
    <t>Інші поточні видатки</t>
  </si>
  <si>
    <t>Надання інших пільг окремим категоріям громадян відповідно до законодавства</t>
  </si>
  <si>
    <t>Реалізація програм і заходів в  галузі туризмі і курортів</t>
  </si>
  <si>
    <t>Здійснення заходів із землеустрою</t>
  </si>
  <si>
    <t>Інші заходи громадського порядку та безпеки</t>
  </si>
  <si>
    <t>Інші виплати населенню</t>
  </si>
  <si>
    <t xml:space="preserve">Фінансовий відділ </t>
  </si>
  <si>
    <t>Ворохтянська амбулаторія</t>
  </si>
  <si>
    <t>резервний фонд</t>
  </si>
  <si>
    <t>2111</t>
  </si>
  <si>
    <t>Заробітна плата</t>
  </si>
  <si>
    <t>2120</t>
  </si>
  <si>
    <t>2210</t>
  </si>
  <si>
    <t>Предмети, матеріали, обладнання та інвентар</t>
  </si>
  <si>
    <t>2220</t>
  </si>
  <si>
    <t>Медикаменти та перев`язувальні матеріали</t>
  </si>
  <si>
    <t>2240</t>
  </si>
  <si>
    <t>Оплата послуг (крім комунальних)</t>
  </si>
  <si>
    <t>2250</t>
  </si>
  <si>
    <t>2273</t>
  </si>
  <si>
    <t>2275</t>
  </si>
  <si>
    <t>Оплата інших енергоносіїв та інших комунальних послуг</t>
  </si>
  <si>
    <t>2800</t>
  </si>
  <si>
    <t>3110</t>
  </si>
  <si>
    <t>Придбання обладнання і предметів довгострокового користування</t>
  </si>
  <si>
    <t>3132</t>
  </si>
  <si>
    <t>3032</t>
  </si>
  <si>
    <t>Надання пільг окремим категоріям громадян з оплати послуг зв`язку</t>
  </si>
  <si>
    <t>3050</t>
  </si>
  <si>
    <t>Пільгове медичне обслуговування осіб, які постраждали внаслідок Чорнобильської катастрофи</t>
  </si>
  <si>
    <t>3090</t>
  </si>
  <si>
    <t>Видатки на поховання учасників бойових дій та осіб з інвалідністю внаслідок війни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</si>
  <si>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</si>
  <si>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</si>
  <si>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</si>
  <si>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</si>
  <si>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3242</t>
  </si>
  <si>
    <t>2282</t>
  </si>
  <si>
    <t>Окремі заходи по реалізації державних (регіональних) програм, не віднесені до заходів розвитку</t>
  </si>
  <si>
    <t>Надвірнянська лікарня</t>
  </si>
  <si>
    <t>Великооксандріївська ТГ</t>
  </si>
  <si>
    <t>Верховинська ТГ</t>
  </si>
  <si>
    <t>Бібліотеки</t>
  </si>
  <si>
    <t>Оплата праці</t>
  </si>
  <si>
    <t>Медикаменти та перев`язувальні</t>
  </si>
  <si>
    <t>Придбання матеріалів</t>
  </si>
  <si>
    <t>Оплата послуг</t>
  </si>
  <si>
    <t xml:space="preserve">Будинки культури </t>
  </si>
  <si>
    <t xml:space="preserve">Логопед  </t>
  </si>
  <si>
    <t>Олімп</t>
  </si>
  <si>
    <t>Продукти харчування</t>
  </si>
  <si>
    <t>Оплата курсів</t>
  </si>
  <si>
    <t>Оплата інших енергоносіїв та ком.послул</t>
  </si>
  <si>
    <t>Садочок "Лісова казка"</t>
  </si>
  <si>
    <t>Батьківська плата</t>
  </si>
  <si>
    <t>Садочок "Ліщинка"</t>
  </si>
  <si>
    <t>Заходи та роботи з територіальної оборони</t>
  </si>
  <si>
    <t>Освітня субвенція Ворохтянський ліцей</t>
  </si>
  <si>
    <t>Освітня субвенція  Татарівська гімназія</t>
  </si>
  <si>
    <t>Місцевий бюджет Ворохтянський ліцей</t>
  </si>
  <si>
    <t>Місцевий бюджет Татарівська гімназія</t>
  </si>
  <si>
    <t>Розвиток автомобільних доріг</t>
  </si>
  <si>
    <t>Внеси до статутного капіталу</t>
  </si>
  <si>
    <t xml:space="preserve"> Селищне комунальне підприємство</t>
  </si>
  <si>
    <t>План 2024</t>
  </si>
  <si>
    <t>ВСЬОГО</t>
  </si>
  <si>
    <t>ВСЬОГО2 садочки</t>
  </si>
  <si>
    <t>Вивезення сміття та відходів</t>
  </si>
  <si>
    <t>2230</t>
  </si>
  <si>
    <t>Інклюзія</t>
  </si>
  <si>
    <t>0</t>
  </si>
  <si>
    <t>Факт 2021</t>
  </si>
  <si>
    <t>Факт 2022</t>
  </si>
  <si>
    <t>3220</t>
  </si>
  <si>
    <t>Капітальні трансферти органам державного управління інших рівнів</t>
  </si>
  <si>
    <t>2281</t>
  </si>
  <si>
    <t>Дослідження і розробки, окремі заходи розвитку по реалізації державних (регіональних) програм</t>
  </si>
  <si>
    <t>ВСЬОГО 2 ШКОЛИ</t>
  </si>
  <si>
    <t>Базова дотація</t>
  </si>
  <si>
    <t>Капітальне будівництво (придбання) інших об`єктів</t>
  </si>
  <si>
    <t>Капітальний ремонт інших об`єктів</t>
  </si>
  <si>
    <t>Поточні трансферти органам державного управління інших рівнів (пожежники та рятувальники)</t>
  </si>
  <si>
    <t>Капітальний ремонт інших об`єктів інших об`єктів інших об`єктів</t>
  </si>
  <si>
    <t xml:space="preserve">Святкування  </t>
  </si>
  <si>
    <t xml:space="preserve">ВСЬОГО </t>
  </si>
  <si>
    <t>Секретарка комісії</t>
  </si>
  <si>
    <t>_____________</t>
  </si>
  <si>
    <t>Галина ЯНОВСЬКА</t>
  </si>
  <si>
    <t>Члени комісії</t>
  </si>
  <si>
    <t>______________</t>
  </si>
  <si>
    <t>Іван МАТІЙЧУК</t>
  </si>
  <si>
    <t>Іван Білоус</t>
  </si>
  <si>
    <t>Факт 2023 рік</t>
  </si>
  <si>
    <t>Факт 2023</t>
  </si>
  <si>
    <t xml:space="preserve">Голова бюжетної комісії      </t>
  </si>
  <si>
    <t>___________        Іван ЗІНОВ’ЄВ</t>
  </si>
  <si>
    <t>Обдаровані діти</t>
  </si>
  <si>
    <t>2230(1403)</t>
  </si>
  <si>
    <t>Продукти харчування (з держави)</t>
  </si>
  <si>
    <t>3210(7670)</t>
  </si>
  <si>
    <t>3210(6030)</t>
  </si>
  <si>
    <t>2610(6014)</t>
  </si>
  <si>
    <t>2610(7461)</t>
  </si>
  <si>
    <t>Татарів амбулаторія (електр.котел)</t>
  </si>
  <si>
    <t>Поліція</t>
  </si>
  <si>
    <t>Архітектор</t>
  </si>
  <si>
    <t>Співфінансування автобус</t>
  </si>
  <si>
    <t>Фортифікаційні споруди</t>
  </si>
  <si>
    <t>Змагання "Пліч о пліч"</t>
  </si>
  <si>
    <t>Співфінансування НУШ (клас,обладнання)</t>
  </si>
  <si>
    <t>Бурштин</t>
  </si>
  <si>
    <t>Надвірнянська РДА</t>
  </si>
  <si>
    <t>Військова частина</t>
  </si>
  <si>
    <t>Казна</t>
  </si>
  <si>
    <t>Нафти і газу</t>
  </si>
  <si>
    <t>Яремчанська лікарня</t>
  </si>
  <si>
    <t>7130 (2281)сф</t>
  </si>
  <si>
    <t>7650(2281)сф</t>
  </si>
  <si>
    <t>8240(3110)сф</t>
  </si>
  <si>
    <t>7700(cф)</t>
  </si>
  <si>
    <t>Заходи державної політики з питань дітей та їх соціального захисту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</si>
  <si>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</si>
  <si>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Проведення експертної грошової оцінки земельної ділянки чи права на неї</t>
  </si>
  <si>
    <t>Факт 2024</t>
  </si>
  <si>
    <t>План зі зінами на 2025 рік</t>
  </si>
  <si>
    <t>Факт за 10 місяців 2025 року</t>
  </si>
  <si>
    <t xml:space="preserve">Потреби установ на 2026 рік </t>
  </si>
  <si>
    <t>План затверджений на 2026</t>
  </si>
  <si>
    <t>Потреби установ на 2026 рік</t>
  </si>
  <si>
    <t>Власні кошти</t>
  </si>
  <si>
    <t>власні кошти</t>
  </si>
  <si>
    <t>Реконструкція та реставрація інших об`єктів</t>
  </si>
  <si>
    <t>2230(1702)</t>
  </si>
  <si>
    <t>Залишок до кінця року</t>
  </si>
  <si>
    <t xml:space="preserve">Пробація </t>
  </si>
  <si>
    <t>Карпатський парк</t>
  </si>
  <si>
    <t>Обласна псих. Лікар</t>
  </si>
  <si>
    <t>Обласний госпіталь ветеранів</t>
  </si>
  <si>
    <t>Обл. обороноздатгість</t>
  </si>
  <si>
    <t>2113 сф</t>
  </si>
  <si>
    <t>Супровід ветеранів</t>
  </si>
  <si>
    <t>Добровільна пожежна охорона</t>
  </si>
  <si>
    <t>Доплата педагогам Ворохтянський ліцей</t>
  </si>
  <si>
    <t>Доплата педагогам  Татарівська гімназія</t>
  </si>
  <si>
    <t>НУШ</t>
  </si>
  <si>
    <t>3210(7461)СФ</t>
  </si>
  <si>
    <t>8230(3110) сф</t>
  </si>
  <si>
    <r>
      <t>Інші заходи у сфері соціального захисту і соціального забезпечення</t>
    </r>
    <r>
      <rPr>
        <b/>
        <sz val="12"/>
        <rFont val="Times New Roman"/>
        <family val="1"/>
        <charset val="204"/>
      </rPr>
      <t xml:space="preserve"> </t>
    </r>
  </si>
  <si>
    <t>наші доходи + базова+ освітня</t>
  </si>
  <si>
    <t>Додаток №1 до протоколу бюджетної комісії №5-11/2025 від  30 листопада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</si>
</sst>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 tint="4.9989318521683403E-2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30">
    <xf numFmtId="0" fontId="0" fillId="0" borderId="0" xfId="0"/>
    <xf numFmtId="4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" fillId="0" borderId="1" xfId="1" applyFont="1" applyBorder="1" applyAlignment="1">
      <alignment horizontal="left" vertical="center"/>
    </xf>
    <xf numFmtId="0" fontId="1" fillId="0" borderId="1" xfId="1" applyFont="1" applyBorder="1" applyAlignment="1">
      <alignment horizontal="left" vertical="center" wrapText="1"/>
    </xf>
    <xf numFmtId="0" fontId="1" fillId="0" borderId="1" xfId="2" applyFont="1" applyBorder="1" applyAlignment="1">
      <alignment horizontal="left" vertical="center"/>
    </xf>
    <xf numFmtId="0" fontId="1" fillId="0" borderId="1" xfId="2" applyFont="1" applyBorder="1" applyAlignment="1">
      <alignment horizontal="left" vertical="center" wrapText="1"/>
    </xf>
    <xf numFmtId="0" fontId="1" fillId="2" borderId="1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5" fillId="2" borderId="1" xfId="0" applyFont="1" applyFill="1" applyBorder="1" applyAlignment="1">
      <alignment horizontal="left"/>
    </xf>
    <xf numFmtId="0" fontId="1" fillId="2" borderId="1" xfId="2" applyFont="1" applyFill="1" applyBorder="1" applyAlignment="1">
      <alignment horizontal="left" vertical="center"/>
    </xf>
    <xf numFmtId="0" fontId="1" fillId="2" borderId="1" xfId="2" applyFont="1" applyFill="1" applyBorder="1" applyAlignment="1">
      <alignment horizontal="left" vertical="center" wrapText="1"/>
    </xf>
    <xf numFmtId="4" fontId="5" fillId="0" borderId="0" xfId="0" applyNumberFormat="1" applyFont="1" applyAlignment="1">
      <alignment horizontal="left"/>
    </xf>
    <xf numFmtId="4" fontId="2" fillId="3" borderId="1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4" fontId="1" fillId="0" borderId="2" xfId="0" applyNumberFormat="1" applyFont="1" applyBorder="1" applyAlignment="1">
      <alignment horizontal="left" vertical="center"/>
    </xf>
    <xf numFmtId="4" fontId="2" fillId="3" borderId="2" xfId="0" applyNumberFormat="1" applyFont="1" applyFill="1" applyBorder="1" applyAlignment="1">
      <alignment horizontal="left" vertical="center"/>
    </xf>
    <xf numFmtId="4" fontId="1" fillId="0" borderId="2" xfId="0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left" vertical="center"/>
    </xf>
    <xf numFmtId="4" fontId="2" fillId="3" borderId="2" xfId="0" applyNumberFormat="1" applyFont="1" applyFill="1" applyBorder="1" applyAlignment="1">
      <alignment horizontal="left" vertical="center" wrapText="1"/>
    </xf>
    <xf numFmtId="4" fontId="1" fillId="2" borderId="2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1" fillId="3" borderId="1" xfId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wrapText="1"/>
    </xf>
    <xf numFmtId="0" fontId="5" fillId="3" borderId="1" xfId="1" applyFont="1" applyFill="1" applyBorder="1" applyAlignment="1">
      <alignment horizontal="left" vertical="center"/>
    </xf>
    <xf numFmtId="4" fontId="5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center" wrapText="1"/>
    </xf>
    <xf numFmtId="4" fontId="2" fillId="3" borderId="1" xfId="1" applyNumberFormat="1" applyFont="1" applyFill="1" applyBorder="1" applyAlignment="1">
      <alignment horizontal="center" vertical="center" wrapText="1"/>
    </xf>
    <xf numFmtId="4" fontId="1" fillId="0" borderId="1" xfId="2" applyNumberFormat="1" applyFont="1" applyBorder="1" applyAlignment="1">
      <alignment horizontal="center" vertical="center" wrapText="1"/>
    </xf>
    <xf numFmtId="4" fontId="9" fillId="3" borderId="0" xfId="0" applyNumberFormat="1" applyFont="1" applyFill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2" borderId="2" xfId="1" applyNumberFormat="1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" fontId="5" fillId="2" borderId="2" xfId="1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horizontal="center" vertical="center" wrapText="1"/>
    </xf>
    <xf numFmtId="4" fontId="1" fillId="2" borderId="1" xfId="2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5" fillId="4" borderId="0" xfId="0" applyNumberFormat="1" applyFont="1" applyFill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center" vertical="center" wrapText="1"/>
    </xf>
    <xf numFmtId="4" fontId="5" fillId="5" borderId="0" xfId="0" applyNumberFormat="1" applyFont="1" applyFill="1" applyAlignment="1">
      <alignment horizontal="center" vertical="center" wrapText="1"/>
    </xf>
    <xf numFmtId="0" fontId="5" fillId="6" borderId="1" xfId="0" applyFont="1" applyFill="1" applyBorder="1" applyAlignment="1">
      <alignment horizontal="left"/>
    </xf>
    <xf numFmtId="4" fontId="9" fillId="6" borderId="1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164" fontId="8" fillId="0" borderId="0" xfId="0" applyNumberFormat="1" applyFont="1"/>
    <xf numFmtId="4" fontId="9" fillId="0" borderId="0" xfId="0" applyNumberFormat="1" applyFont="1" applyAlignment="1">
      <alignment horizontal="center" vertical="center" wrapText="1"/>
    </xf>
    <xf numFmtId="4" fontId="10" fillId="4" borderId="2" xfId="0" applyNumberFormat="1" applyFont="1" applyFill="1" applyBorder="1" applyAlignment="1">
      <alignment horizontal="center" vertical="center" wrapText="1"/>
    </xf>
    <xf numFmtId="4" fontId="9" fillId="5" borderId="2" xfId="0" applyNumberFormat="1" applyFont="1" applyFill="1" applyBorder="1" applyAlignment="1">
      <alignment horizontal="center" vertical="center" wrapText="1"/>
    </xf>
    <xf numFmtId="4" fontId="5" fillId="5" borderId="2" xfId="0" applyNumberFormat="1" applyFont="1" applyFill="1" applyBorder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center" vertical="center" wrapText="1"/>
    </xf>
    <xf numFmtId="4" fontId="9" fillId="3" borderId="2" xfId="1" applyNumberFormat="1" applyFont="1" applyFill="1" applyBorder="1" applyAlignment="1">
      <alignment horizontal="center" vertical="center" wrapText="1"/>
    </xf>
    <xf numFmtId="4" fontId="9" fillId="6" borderId="2" xfId="0" applyNumberFormat="1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4" fontId="9" fillId="7" borderId="1" xfId="0" applyNumberFormat="1" applyFont="1" applyFill="1" applyBorder="1" applyAlignment="1">
      <alignment horizontal="center" vertical="center" wrapText="1"/>
    </xf>
    <xf numFmtId="4" fontId="5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4" fontId="12" fillId="7" borderId="1" xfId="0" applyNumberFormat="1" applyFont="1" applyFill="1" applyBorder="1" applyAlignment="1">
      <alignment horizontal="center" vertical="center" wrapText="1"/>
    </xf>
    <xf numFmtId="4" fontId="9" fillId="4" borderId="2" xfId="0" applyNumberFormat="1" applyFont="1" applyFill="1" applyBorder="1" applyAlignment="1">
      <alignment horizontal="center" vertical="center" wrapText="1"/>
    </xf>
    <xf numFmtId="4" fontId="2" fillId="3" borderId="2" xfId="1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4" fontId="10" fillId="2" borderId="1" xfId="1" applyNumberFormat="1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10" fillId="2" borderId="0" xfId="0" applyFont="1" applyFill="1" applyAlignment="1">
      <alignment horizontal="left"/>
    </xf>
    <xf numFmtId="4" fontId="10" fillId="0" borderId="0" xfId="0" applyNumberFormat="1" applyFont="1" applyAlignment="1">
      <alignment horizontal="left"/>
    </xf>
    <xf numFmtId="4" fontId="13" fillId="0" borderId="0" xfId="0" applyNumberFormat="1" applyFont="1" applyAlignment="1">
      <alignment horizontal="left"/>
    </xf>
    <xf numFmtId="4" fontId="2" fillId="8" borderId="0" xfId="0" applyNumberFormat="1" applyFont="1" applyFill="1" applyAlignment="1">
      <alignment horizontal="center" vertical="center" wrapText="1"/>
    </xf>
    <xf numFmtId="4" fontId="2" fillId="8" borderId="0" xfId="0" applyNumberFormat="1" applyFont="1" applyFill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 wrapText="1"/>
    </xf>
    <xf numFmtId="4" fontId="5" fillId="0" borderId="3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</cellXfs>
  <cellStyles count="3">
    <cellStyle name="Звичайний 2" xfId="1" xr:uid="{00000000-0005-0000-0000-000000000000}"/>
    <cellStyle name="Звичайний 2 2" xfId="2" xr:uid="{00000000-0005-0000-0000-000001000000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11"/>
  <sheetViews>
    <sheetView tabSelected="1" topLeftCell="A256" zoomScale="79" zoomScaleNormal="79" workbookViewId="0">
      <selection activeCell="K269" sqref="K269"/>
    </sheetView>
  </sheetViews>
  <sheetFormatPr defaultColWidth="8.88671875" defaultRowHeight="15.6" x14ac:dyDescent="0.3"/>
  <cols>
    <col min="1" max="1" width="14.6640625" style="11" customWidth="1"/>
    <col min="2" max="2" width="35.77734375" style="11" customWidth="1"/>
    <col min="3" max="3" width="21.6640625" style="24" customWidth="1"/>
    <col min="4" max="4" width="18.33203125" style="24" customWidth="1"/>
    <col min="5" max="5" width="24.21875" style="24" customWidth="1"/>
    <col min="6" max="6" width="21.6640625" style="24" customWidth="1"/>
    <col min="7" max="9" width="21" style="84" customWidth="1"/>
    <col min="10" max="10" width="18.44140625" style="88" customWidth="1"/>
    <col min="11" max="11" width="18.77734375" style="11" customWidth="1"/>
    <col min="12" max="12" width="15.77734375" style="111" bestFit="1" customWidth="1"/>
    <col min="13" max="16384" width="8.88671875" style="11"/>
  </cols>
  <sheetData>
    <row r="1" spans="1:12" ht="15.6" customHeight="1" x14ac:dyDescent="0.3">
      <c r="F1" s="122" t="s">
        <v>155</v>
      </c>
      <c r="G1" s="52"/>
      <c r="H1" s="52"/>
      <c r="I1" s="52"/>
      <c r="J1" s="52"/>
    </row>
    <row r="2" spans="1:12" x14ac:dyDescent="0.3">
      <c r="F2" s="122"/>
      <c r="G2" s="52"/>
      <c r="H2" s="52"/>
      <c r="I2" s="52"/>
      <c r="J2" s="52"/>
    </row>
    <row r="3" spans="1:12" x14ac:dyDescent="0.3">
      <c r="F3" s="122"/>
      <c r="G3" s="52"/>
      <c r="H3" s="52"/>
      <c r="I3" s="52"/>
      <c r="J3" s="52"/>
    </row>
    <row r="4" spans="1:12" x14ac:dyDescent="0.3">
      <c r="F4" s="122"/>
      <c r="G4" s="52"/>
      <c r="H4" s="52"/>
      <c r="I4" s="52"/>
      <c r="J4" s="52"/>
    </row>
    <row r="5" spans="1:12" x14ac:dyDescent="0.3">
      <c r="F5" s="123"/>
      <c r="G5" s="52"/>
      <c r="H5" s="52"/>
      <c r="I5" s="52"/>
      <c r="J5" s="52"/>
    </row>
    <row r="6" spans="1:12" s="19" customFormat="1" ht="46.8" x14ac:dyDescent="0.3">
      <c r="A6" s="48"/>
      <c r="B6" s="42" t="s">
        <v>63</v>
      </c>
      <c r="C6" s="56" t="s">
        <v>77</v>
      </c>
      <c r="D6" s="56" t="s">
        <v>78</v>
      </c>
      <c r="E6" s="56" t="s">
        <v>98</v>
      </c>
      <c r="F6" s="79" t="s">
        <v>129</v>
      </c>
      <c r="G6" s="85" t="s">
        <v>130</v>
      </c>
      <c r="H6" s="105" t="s">
        <v>131</v>
      </c>
      <c r="I6" s="105" t="s">
        <v>139</v>
      </c>
      <c r="J6" s="95" t="s">
        <v>132</v>
      </c>
      <c r="K6" s="101" t="s">
        <v>133</v>
      </c>
      <c r="L6" s="115"/>
    </row>
    <row r="7" spans="1:12" x14ac:dyDescent="0.3">
      <c r="A7" s="2">
        <v>2111</v>
      </c>
      <c r="B7" s="4" t="s">
        <v>49</v>
      </c>
      <c r="C7" s="51">
        <v>12118266.789999999</v>
      </c>
      <c r="D7" s="50">
        <v>12718801.67</v>
      </c>
      <c r="E7" s="65">
        <v>13101799.689999999</v>
      </c>
      <c r="F7" s="66">
        <v>14283840</v>
      </c>
      <c r="G7" s="86">
        <v>13954980</v>
      </c>
      <c r="H7" s="87">
        <v>11712980</v>
      </c>
      <c r="I7" s="87">
        <f>G7-H7</f>
        <v>2242000</v>
      </c>
      <c r="J7" s="96"/>
      <c r="K7" s="102"/>
    </row>
    <row r="8" spans="1:12" x14ac:dyDescent="0.3">
      <c r="A8" s="2">
        <v>2120</v>
      </c>
      <c r="B8" s="4" t="s">
        <v>0</v>
      </c>
      <c r="C8" s="51">
        <v>2646847.38</v>
      </c>
      <c r="D8" s="50">
        <v>2843183.29</v>
      </c>
      <c r="E8" s="65">
        <v>2839057.8</v>
      </c>
      <c r="F8" s="66">
        <v>3144160</v>
      </c>
      <c r="G8" s="86">
        <v>3026395</v>
      </c>
      <c r="H8" s="87">
        <v>2533155</v>
      </c>
      <c r="I8" s="87">
        <f>G8-H8</f>
        <v>493240</v>
      </c>
      <c r="J8" s="96"/>
      <c r="K8" s="102"/>
    </row>
    <row r="9" spans="1:12" x14ac:dyDescent="0.3">
      <c r="A9" s="46"/>
      <c r="B9" s="28" t="s">
        <v>71</v>
      </c>
      <c r="C9" s="58">
        <f>SUM(C7:C8)</f>
        <v>14765114.169999998</v>
      </c>
      <c r="D9" s="58">
        <f>SUM(D7:D8)</f>
        <v>15561984.960000001</v>
      </c>
      <c r="E9" s="58">
        <f>SUM(E7:E8)</f>
        <v>15940857.489999998</v>
      </c>
      <c r="F9" s="58">
        <f t="shared" ref="F9:H9" si="0">SUM(F7:F8)</f>
        <v>17428000</v>
      </c>
      <c r="G9" s="58">
        <f t="shared" si="0"/>
        <v>16981375</v>
      </c>
      <c r="H9" s="58">
        <f t="shared" si="0"/>
        <v>14246135</v>
      </c>
      <c r="I9" s="59">
        <f>G9-H9</f>
        <v>2735240</v>
      </c>
      <c r="J9" s="54">
        <f>SUM(J7:J8)</f>
        <v>0</v>
      </c>
      <c r="K9" s="53">
        <f>K7+K8</f>
        <v>0</v>
      </c>
    </row>
    <row r="10" spans="1:12" ht="46.2" customHeight="1" x14ac:dyDescent="0.3">
      <c r="A10" s="10"/>
      <c r="B10" s="38" t="s">
        <v>64</v>
      </c>
      <c r="C10" s="60" t="s">
        <v>77</v>
      </c>
      <c r="D10" s="60" t="s">
        <v>78</v>
      </c>
      <c r="E10" s="60" t="s">
        <v>98</v>
      </c>
      <c r="F10" s="79" t="s">
        <v>129</v>
      </c>
      <c r="G10" s="85" t="s">
        <v>130</v>
      </c>
      <c r="H10" s="105" t="s">
        <v>131</v>
      </c>
      <c r="I10" s="105" t="s">
        <v>139</v>
      </c>
      <c r="J10" s="95" t="s">
        <v>134</v>
      </c>
      <c r="K10" s="101" t="s">
        <v>133</v>
      </c>
    </row>
    <row r="11" spans="1:12" x14ac:dyDescent="0.3">
      <c r="A11" s="2">
        <v>2111</v>
      </c>
      <c r="B11" s="1" t="s">
        <v>49</v>
      </c>
      <c r="C11" s="51">
        <v>4094258.72</v>
      </c>
      <c r="D11" s="50">
        <v>4345071.96</v>
      </c>
      <c r="E11" s="65">
        <v>4163500</v>
      </c>
      <c r="F11" s="66">
        <v>4485320</v>
      </c>
      <c r="G11" s="86">
        <v>5101003.8</v>
      </c>
      <c r="H11" s="87">
        <v>4061386.84</v>
      </c>
      <c r="I11" s="87">
        <f>G11-H11</f>
        <v>1039616.96</v>
      </c>
      <c r="J11" s="96"/>
      <c r="K11" s="102"/>
    </row>
    <row r="12" spans="1:12" x14ac:dyDescent="0.3">
      <c r="A12" s="2">
        <v>2120</v>
      </c>
      <c r="B12" s="1" t="s">
        <v>0</v>
      </c>
      <c r="C12" s="51">
        <v>902894.6</v>
      </c>
      <c r="D12" s="50">
        <v>959070.05</v>
      </c>
      <c r="E12" s="65">
        <v>915800</v>
      </c>
      <c r="F12" s="66">
        <v>1008680</v>
      </c>
      <c r="G12" s="86">
        <v>1122221.2</v>
      </c>
      <c r="H12" s="87">
        <v>896902.53</v>
      </c>
      <c r="I12" s="87">
        <f t="shared" ref="I12:I14" si="1">G12-H12</f>
        <v>225318.66999999993</v>
      </c>
      <c r="J12" s="96"/>
      <c r="K12" s="102"/>
    </row>
    <row r="13" spans="1:12" x14ac:dyDescent="0.3">
      <c r="A13" s="46"/>
      <c r="B13" s="28" t="s">
        <v>71</v>
      </c>
      <c r="C13" s="58">
        <f>SUM(C11:C12)</f>
        <v>4997153.32</v>
      </c>
      <c r="D13" s="58">
        <f>SUM(D11:D12)</f>
        <v>5304142.01</v>
      </c>
      <c r="E13" s="58">
        <f>SUM(E11:E12)</f>
        <v>5079300</v>
      </c>
      <c r="F13" s="58">
        <f>SUM(F11:F12)</f>
        <v>5494000</v>
      </c>
      <c r="G13" s="58">
        <f>SUM(G11:G12)</f>
        <v>6223225</v>
      </c>
      <c r="H13" s="58">
        <f t="shared" ref="H13:K13" si="2">SUM(H11:H12)</f>
        <v>4958289.37</v>
      </c>
      <c r="I13" s="54">
        <f t="shared" si="1"/>
        <v>1264935.6299999999</v>
      </c>
      <c r="J13" s="58">
        <f>SUM(J11:J12)</f>
        <v>0</v>
      </c>
      <c r="K13" s="58">
        <f t="shared" si="2"/>
        <v>0</v>
      </c>
    </row>
    <row r="14" spans="1:12" x14ac:dyDescent="0.3">
      <c r="A14" s="46"/>
      <c r="B14" s="28" t="s">
        <v>83</v>
      </c>
      <c r="C14" s="58">
        <f>C9+C13</f>
        <v>19762267.489999998</v>
      </c>
      <c r="D14" s="58">
        <f t="shared" ref="D14:G14" si="3">D9+D13</f>
        <v>20866126.969999999</v>
      </c>
      <c r="E14" s="58">
        <f t="shared" si="3"/>
        <v>21020157.489999998</v>
      </c>
      <c r="F14" s="58">
        <f t="shared" si="3"/>
        <v>22922000</v>
      </c>
      <c r="G14" s="58">
        <f t="shared" si="3"/>
        <v>23204600</v>
      </c>
      <c r="H14" s="58">
        <f>H9+H13</f>
        <v>19204424.370000001</v>
      </c>
      <c r="I14" s="54">
        <f t="shared" si="1"/>
        <v>4000175.629999999</v>
      </c>
      <c r="J14" s="58">
        <v>25416200</v>
      </c>
      <c r="K14" s="58">
        <v>25416200</v>
      </c>
    </row>
    <row r="15" spans="1:12" ht="64.2" customHeight="1" x14ac:dyDescent="0.3">
      <c r="A15" s="48"/>
      <c r="B15" s="42" t="s">
        <v>148</v>
      </c>
      <c r="C15" s="56" t="s">
        <v>77</v>
      </c>
      <c r="D15" s="56" t="s">
        <v>78</v>
      </c>
      <c r="E15" s="56" t="s">
        <v>98</v>
      </c>
      <c r="F15" s="79" t="s">
        <v>129</v>
      </c>
      <c r="G15" s="85" t="s">
        <v>130</v>
      </c>
      <c r="H15" s="105" t="s">
        <v>131</v>
      </c>
      <c r="I15" s="105" t="s">
        <v>139</v>
      </c>
      <c r="J15" s="95" t="s">
        <v>132</v>
      </c>
      <c r="K15" s="101" t="s">
        <v>133</v>
      </c>
    </row>
    <row r="16" spans="1:12" x14ac:dyDescent="0.3">
      <c r="A16" s="2">
        <v>2111</v>
      </c>
      <c r="B16" s="4" t="s">
        <v>49</v>
      </c>
      <c r="C16" s="51"/>
      <c r="D16" s="50"/>
      <c r="E16" s="65"/>
      <c r="F16" s="66"/>
      <c r="G16" s="86">
        <v>1318374.3400000001</v>
      </c>
      <c r="H16" s="87">
        <v>907433.42</v>
      </c>
      <c r="I16" s="87">
        <f>G16-H16</f>
        <v>410940.92000000004</v>
      </c>
      <c r="J16" s="96"/>
      <c r="K16" s="102"/>
    </row>
    <row r="17" spans="1:12" x14ac:dyDescent="0.3">
      <c r="A17" s="2">
        <v>2120</v>
      </c>
      <c r="B17" s="4" t="s">
        <v>0</v>
      </c>
      <c r="C17" s="51"/>
      <c r="D17" s="50"/>
      <c r="E17" s="65"/>
      <c r="F17" s="66"/>
      <c r="G17" s="86">
        <v>290053.65999999997</v>
      </c>
      <c r="H17" s="87">
        <v>195635.38</v>
      </c>
      <c r="I17" s="87">
        <f>G17-H17</f>
        <v>94418.27999999997</v>
      </c>
      <c r="J17" s="96"/>
      <c r="K17" s="102"/>
    </row>
    <row r="18" spans="1:12" x14ac:dyDescent="0.3">
      <c r="A18" s="46"/>
      <c r="B18" s="28" t="s">
        <v>71</v>
      </c>
      <c r="C18" s="58">
        <f>SUM(C16:C17)</f>
        <v>0</v>
      </c>
      <c r="D18" s="58">
        <f>SUM(D16:D17)</f>
        <v>0</v>
      </c>
      <c r="E18" s="58">
        <f>SUM(E16:E17)</f>
        <v>0</v>
      </c>
      <c r="F18" s="58">
        <f t="shared" ref="F18:H18" si="4">SUM(F16:F17)</f>
        <v>0</v>
      </c>
      <c r="G18" s="58">
        <f t="shared" si="4"/>
        <v>1608428</v>
      </c>
      <c r="H18" s="58">
        <f t="shared" si="4"/>
        <v>1103068.8</v>
      </c>
      <c r="I18" s="59">
        <f>G18-H18</f>
        <v>505359.19999999995</v>
      </c>
      <c r="J18" s="54">
        <f>SUM(J16:J17)</f>
        <v>0</v>
      </c>
      <c r="K18" s="53">
        <f>K16+K17</f>
        <v>0</v>
      </c>
    </row>
    <row r="19" spans="1:12" ht="46.8" x14ac:dyDescent="0.3">
      <c r="A19" s="10"/>
      <c r="B19" s="38" t="s">
        <v>149</v>
      </c>
      <c r="C19" s="60" t="s">
        <v>77</v>
      </c>
      <c r="D19" s="60" t="s">
        <v>78</v>
      </c>
      <c r="E19" s="60" t="s">
        <v>98</v>
      </c>
      <c r="F19" s="79" t="s">
        <v>129</v>
      </c>
      <c r="G19" s="85" t="s">
        <v>130</v>
      </c>
      <c r="H19" s="105" t="s">
        <v>131</v>
      </c>
      <c r="I19" s="105" t="s">
        <v>139</v>
      </c>
      <c r="J19" s="95" t="s">
        <v>134</v>
      </c>
      <c r="K19" s="101" t="s">
        <v>133</v>
      </c>
    </row>
    <row r="20" spans="1:12" x14ac:dyDescent="0.3">
      <c r="A20" s="2">
        <v>2111</v>
      </c>
      <c r="B20" s="1" t="s">
        <v>49</v>
      </c>
      <c r="C20" s="51"/>
      <c r="D20" s="50"/>
      <c r="E20" s="65"/>
      <c r="F20" s="66"/>
      <c r="G20" s="86">
        <v>408503.79</v>
      </c>
      <c r="H20" s="87">
        <v>269160.34999999998</v>
      </c>
      <c r="I20" s="87">
        <f>G20-H20</f>
        <v>139343.44</v>
      </c>
      <c r="J20" s="96"/>
      <c r="K20" s="102"/>
    </row>
    <row r="21" spans="1:12" x14ac:dyDescent="0.3">
      <c r="A21" s="2">
        <v>2120</v>
      </c>
      <c r="B21" s="1" t="s">
        <v>0</v>
      </c>
      <c r="C21" s="51"/>
      <c r="D21" s="50"/>
      <c r="E21" s="65"/>
      <c r="F21" s="66"/>
      <c r="G21" s="86">
        <v>89868.21</v>
      </c>
      <c r="H21" s="87">
        <v>59215.24</v>
      </c>
      <c r="I21" s="87">
        <f t="shared" ref="I21:I23" si="5">G21-H21</f>
        <v>30652.970000000008</v>
      </c>
      <c r="J21" s="96"/>
      <c r="K21" s="102"/>
    </row>
    <row r="22" spans="1:12" x14ac:dyDescent="0.3">
      <c r="A22" s="46"/>
      <c r="B22" s="28" t="s">
        <v>71</v>
      </c>
      <c r="C22" s="58">
        <f>SUM(C20:C21)</f>
        <v>0</v>
      </c>
      <c r="D22" s="58">
        <f>SUM(D20:D21)</f>
        <v>0</v>
      </c>
      <c r="E22" s="58">
        <f>SUM(E20:E21)</f>
        <v>0</v>
      </c>
      <c r="F22" s="58">
        <f>SUM(F20:F21)</f>
        <v>0</v>
      </c>
      <c r="G22" s="58">
        <f>SUM(G20:G21)</f>
        <v>498372</v>
      </c>
      <c r="H22" s="58">
        <f t="shared" ref="H22" si="6">SUM(H20:H21)</f>
        <v>328375.58999999997</v>
      </c>
      <c r="I22" s="54">
        <f t="shared" si="5"/>
        <v>169996.41000000003</v>
      </c>
      <c r="J22" s="58">
        <f>SUM(J20:J21)</f>
        <v>0</v>
      </c>
      <c r="K22" s="58">
        <f t="shared" ref="K22" si="7">SUM(K20:K21)</f>
        <v>0</v>
      </c>
    </row>
    <row r="23" spans="1:12" x14ac:dyDescent="0.3">
      <c r="A23" s="46"/>
      <c r="B23" s="28" t="s">
        <v>83</v>
      </c>
      <c r="C23" s="58">
        <f>C18+C22</f>
        <v>0</v>
      </c>
      <c r="D23" s="58">
        <f t="shared" ref="D23:F23" si="8">D18+D22</f>
        <v>0</v>
      </c>
      <c r="E23" s="58">
        <f t="shared" si="8"/>
        <v>0</v>
      </c>
      <c r="F23" s="58">
        <f t="shared" si="8"/>
        <v>0</v>
      </c>
      <c r="G23" s="58">
        <f>G18+G22</f>
        <v>2106800</v>
      </c>
      <c r="H23" s="58">
        <f>H18+H22</f>
        <v>1431444.3900000001</v>
      </c>
      <c r="I23" s="54">
        <f t="shared" si="5"/>
        <v>675355.60999999987</v>
      </c>
      <c r="J23" s="58">
        <f>J18+J22</f>
        <v>0</v>
      </c>
      <c r="K23" s="58">
        <f t="shared" ref="K23" si="9">K18+K22</f>
        <v>0</v>
      </c>
    </row>
    <row r="24" spans="1:12" ht="46.8" x14ac:dyDescent="0.3">
      <c r="A24" s="10"/>
      <c r="B24" s="38" t="s">
        <v>65</v>
      </c>
      <c r="C24" s="60" t="s">
        <v>77</v>
      </c>
      <c r="D24" s="60" t="s">
        <v>78</v>
      </c>
      <c r="E24" s="60" t="s">
        <v>98</v>
      </c>
      <c r="F24" s="79" t="s">
        <v>129</v>
      </c>
      <c r="G24" s="85" t="s">
        <v>130</v>
      </c>
      <c r="H24" s="105" t="s">
        <v>131</v>
      </c>
      <c r="I24" s="105" t="s">
        <v>139</v>
      </c>
      <c r="J24" s="95" t="s">
        <v>134</v>
      </c>
      <c r="K24" s="101" t="s">
        <v>133</v>
      </c>
    </row>
    <row r="25" spans="1:12" x14ac:dyDescent="0.3">
      <c r="A25" s="2">
        <v>2111</v>
      </c>
      <c r="B25" s="4" t="s">
        <v>16</v>
      </c>
      <c r="C25" s="51">
        <v>2547636.23</v>
      </c>
      <c r="D25" s="51">
        <v>2556594.65</v>
      </c>
      <c r="E25" s="65">
        <v>3387945.21</v>
      </c>
      <c r="F25" s="66">
        <v>4355680.5599999996</v>
      </c>
      <c r="G25" s="87">
        <v>5420000</v>
      </c>
      <c r="H25" s="87">
        <v>4452379.29</v>
      </c>
      <c r="I25" s="87">
        <f>G25-H25</f>
        <v>967620.71</v>
      </c>
      <c r="J25" s="96">
        <v>6200000</v>
      </c>
      <c r="K25" s="102">
        <v>5962000</v>
      </c>
      <c r="L25" s="116">
        <f>K25-J25</f>
        <v>-238000</v>
      </c>
    </row>
    <row r="26" spans="1:12" x14ac:dyDescent="0.3">
      <c r="A26" s="2">
        <v>2120</v>
      </c>
      <c r="B26" s="4" t="s">
        <v>0</v>
      </c>
      <c r="C26" s="51">
        <v>560604.29</v>
      </c>
      <c r="D26" s="51">
        <v>567715.86</v>
      </c>
      <c r="E26" s="65">
        <v>731075.62</v>
      </c>
      <c r="F26" s="66">
        <v>908524.46</v>
      </c>
      <c r="G26" s="87">
        <v>1213000</v>
      </c>
      <c r="H26" s="87">
        <v>953476.19</v>
      </c>
      <c r="I26" s="87">
        <f t="shared" ref="I26:I91" si="10">G26-H26</f>
        <v>259523.81000000006</v>
      </c>
      <c r="J26" s="96">
        <v>1364000</v>
      </c>
      <c r="K26" s="102">
        <v>1302000</v>
      </c>
      <c r="L26" s="116">
        <f t="shared" ref="L26:L89" si="11">K26-J26</f>
        <v>-62000</v>
      </c>
    </row>
    <row r="27" spans="1:12" ht="31.2" x14ac:dyDescent="0.3">
      <c r="A27" s="2">
        <v>2210</v>
      </c>
      <c r="B27" s="4" t="s">
        <v>19</v>
      </c>
      <c r="C27" s="51">
        <v>684627.33</v>
      </c>
      <c r="D27" s="51">
        <v>503472.25</v>
      </c>
      <c r="E27" s="65">
        <v>1372770.4</v>
      </c>
      <c r="F27" s="66">
        <v>1183013.71</v>
      </c>
      <c r="G27" s="87">
        <v>2038940</v>
      </c>
      <c r="H27" s="87">
        <v>1471511.41</v>
      </c>
      <c r="I27" s="87">
        <f t="shared" si="10"/>
        <v>567428.59000000008</v>
      </c>
      <c r="J27" s="96">
        <v>1142000</v>
      </c>
      <c r="K27" s="102">
        <v>1142000</v>
      </c>
      <c r="L27" s="116"/>
    </row>
    <row r="28" spans="1:12" ht="31.2" x14ac:dyDescent="0.3">
      <c r="A28" s="2">
        <v>2220</v>
      </c>
      <c r="B28" s="4" t="s">
        <v>21</v>
      </c>
      <c r="C28" s="51">
        <v>19649.96</v>
      </c>
      <c r="D28" s="51">
        <v>9456.07</v>
      </c>
      <c r="E28" s="65">
        <v>11337.34</v>
      </c>
      <c r="F28" s="66">
        <v>19760.62</v>
      </c>
      <c r="G28" s="87">
        <v>15000</v>
      </c>
      <c r="H28" s="87">
        <v>13957.29</v>
      </c>
      <c r="I28" s="87">
        <f t="shared" si="10"/>
        <v>1042.7099999999991</v>
      </c>
      <c r="J28" s="96">
        <v>25000</v>
      </c>
      <c r="K28" s="102">
        <v>25000</v>
      </c>
      <c r="L28" s="116"/>
    </row>
    <row r="29" spans="1:12" x14ac:dyDescent="0.3">
      <c r="A29" s="2">
        <v>2230</v>
      </c>
      <c r="B29" s="4" t="s">
        <v>56</v>
      </c>
      <c r="C29" s="51">
        <v>134498</v>
      </c>
      <c r="D29" s="51">
        <v>171604</v>
      </c>
      <c r="E29" s="65">
        <v>414100</v>
      </c>
      <c r="F29" s="66">
        <v>618063</v>
      </c>
      <c r="G29" s="87">
        <v>841860</v>
      </c>
      <c r="H29" s="87">
        <v>611568</v>
      </c>
      <c r="I29" s="87">
        <f t="shared" si="10"/>
        <v>230292</v>
      </c>
      <c r="J29" s="96">
        <v>900000</v>
      </c>
      <c r="K29" s="102">
        <v>900000</v>
      </c>
      <c r="L29" s="116"/>
    </row>
    <row r="30" spans="1:12" x14ac:dyDescent="0.3">
      <c r="A30" s="2">
        <v>2240</v>
      </c>
      <c r="B30" s="4" t="s">
        <v>23</v>
      </c>
      <c r="C30" s="51">
        <v>284882.11</v>
      </c>
      <c r="D30" s="51">
        <v>237630.74</v>
      </c>
      <c r="E30" s="65">
        <v>451443</v>
      </c>
      <c r="F30" s="66">
        <v>202061.08</v>
      </c>
      <c r="G30" s="87">
        <v>423521.25</v>
      </c>
      <c r="H30" s="87">
        <v>271667.53000000003</v>
      </c>
      <c r="I30" s="87">
        <f t="shared" si="10"/>
        <v>151853.71999999997</v>
      </c>
      <c r="J30" s="96">
        <v>250000</v>
      </c>
      <c r="K30" s="102">
        <v>250000</v>
      </c>
      <c r="L30" s="116"/>
    </row>
    <row r="31" spans="1:12" x14ac:dyDescent="0.3">
      <c r="A31" s="2">
        <v>2250</v>
      </c>
      <c r="B31" s="4" t="s">
        <v>1</v>
      </c>
      <c r="C31" s="51">
        <v>0</v>
      </c>
      <c r="D31" s="51">
        <v>928</v>
      </c>
      <c r="E31" s="65">
        <v>52646</v>
      </c>
      <c r="F31" s="66">
        <v>44599.17</v>
      </c>
      <c r="G31" s="87">
        <v>63000</v>
      </c>
      <c r="H31" s="87">
        <v>60985.8</v>
      </c>
      <c r="I31" s="87">
        <f t="shared" si="10"/>
        <v>2014.1999999999971</v>
      </c>
      <c r="J31" s="96">
        <v>80000</v>
      </c>
      <c r="K31" s="102">
        <v>80000</v>
      </c>
      <c r="L31" s="116"/>
    </row>
    <row r="32" spans="1:12" s="111" customFormat="1" x14ac:dyDescent="0.3">
      <c r="A32" s="2">
        <v>2273</v>
      </c>
      <c r="B32" s="4" t="s">
        <v>5</v>
      </c>
      <c r="C32" s="51">
        <v>294169.82</v>
      </c>
      <c r="D32" s="51">
        <v>554517.89</v>
      </c>
      <c r="E32" s="65">
        <v>515418.97</v>
      </c>
      <c r="F32" s="66">
        <v>474061.71</v>
      </c>
      <c r="G32" s="87">
        <v>970000</v>
      </c>
      <c r="H32" s="87">
        <v>548349.43000000005</v>
      </c>
      <c r="I32" s="87">
        <f t="shared" si="10"/>
        <v>421650.56999999995</v>
      </c>
      <c r="J32" s="96">
        <v>1100000</v>
      </c>
      <c r="K32" s="102">
        <v>1100000</v>
      </c>
      <c r="L32" s="116"/>
    </row>
    <row r="33" spans="1:12" ht="31.2" x14ac:dyDescent="0.3">
      <c r="A33" s="2">
        <v>2275</v>
      </c>
      <c r="B33" s="4" t="s">
        <v>58</v>
      </c>
      <c r="C33" s="51">
        <v>249000</v>
      </c>
      <c r="D33" s="51">
        <v>678312</v>
      </c>
      <c r="E33" s="65">
        <v>543637.5</v>
      </c>
      <c r="F33" s="66">
        <v>1115686.5</v>
      </c>
      <c r="G33" s="87">
        <v>968700</v>
      </c>
      <c r="H33" s="87">
        <v>852869.5</v>
      </c>
      <c r="I33" s="87">
        <f t="shared" si="10"/>
        <v>115830.5</v>
      </c>
      <c r="J33" s="96">
        <v>1500000</v>
      </c>
      <c r="K33" s="102">
        <v>1400000</v>
      </c>
      <c r="L33" s="116">
        <f>K33-J33</f>
        <v>-100000</v>
      </c>
    </row>
    <row r="34" spans="1:12" ht="77.400000000000006" customHeight="1" x14ac:dyDescent="0.3">
      <c r="A34" s="2">
        <v>2282</v>
      </c>
      <c r="B34" s="4" t="s">
        <v>57</v>
      </c>
      <c r="C34" s="51">
        <v>740</v>
      </c>
      <c r="D34" s="51">
        <v>570</v>
      </c>
      <c r="E34" s="65">
        <v>8560</v>
      </c>
      <c r="F34" s="66">
        <v>5999</v>
      </c>
      <c r="G34" s="87"/>
      <c r="H34" s="87"/>
      <c r="I34" s="87">
        <f t="shared" si="10"/>
        <v>0</v>
      </c>
      <c r="J34" s="96">
        <v>8000</v>
      </c>
      <c r="K34" s="102">
        <v>8000</v>
      </c>
      <c r="L34" s="116"/>
    </row>
    <row r="35" spans="1:12" x14ac:dyDescent="0.3">
      <c r="A35" s="2">
        <v>2800</v>
      </c>
      <c r="B35" s="4" t="s">
        <v>6</v>
      </c>
      <c r="C35" s="51">
        <v>200</v>
      </c>
      <c r="D35" s="51">
        <v>744.3</v>
      </c>
      <c r="E35" s="65">
        <v>0</v>
      </c>
      <c r="F35" s="66">
        <v>0</v>
      </c>
      <c r="G35" s="87">
        <v>5000</v>
      </c>
      <c r="H35" s="87"/>
      <c r="I35" s="87">
        <f t="shared" si="10"/>
        <v>5000</v>
      </c>
      <c r="J35" s="96">
        <v>5000</v>
      </c>
      <c r="K35" s="102">
        <v>5000</v>
      </c>
      <c r="L35" s="116"/>
    </row>
    <row r="36" spans="1:12" x14ac:dyDescent="0.3">
      <c r="A36" s="2" t="s">
        <v>103</v>
      </c>
      <c r="B36" s="4" t="s">
        <v>104</v>
      </c>
      <c r="C36" s="51"/>
      <c r="D36" s="51"/>
      <c r="E36" s="65"/>
      <c r="F36" s="66">
        <v>115108</v>
      </c>
      <c r="G36" s="87">
        <v>585800</v>
      </c>
      <c r="H36" s="87">
        <v>365512</v>
      </c>
      <c r="I36" s="87">
        <f t="shared" si="10"/>
        <v>220288</v>
      </c>
      <c r="J36" s="96"/>
      <c r="K36" s="102"/>
      <c r="L36" s="116"/>
    </row>
    <row r="37" spans="1:12" x14ac:dyDescent="0.3">
      <c r="A37" s="2" t="s">
        <v>138</v>
      </c>
      <c r="B37" s="4" t="s">
        <v>104</v>
      </c>
      <c r="C37" s="51"/>
      <c r="D37" s="51"/>
      <c r="E37" s="65"/>
      <c r="F37" s="66"/>
      <c r="G37" s="87">
        <v>503400</v>
      </c>
      <c r="H37" s="87">
        <v>0</v>
      </c>
      <c r="I37" s="87">
        <f t="shared" si="10"/>
        <v>503400</v>
      </c>
      <c r="J37" s="96"/>
      <c r="K37" s="102"/>
      <c r="L37" s="116"/>
    </row>
    <row r="38" spans="1:12" ht="31.2" x14ac:dyDescent="0.3">
      <c r="A38" s="4">
        <v>3110</v>
      </c>
      <c r="B38" s="4" t="s">
        <v>30</v>
      </c>
      <c r="C38" s="51">
        <v>71995</v>
      </c>
      <c r="D38" s="51">
        <v>40000</v>
      </c>
      <c r="E38" s="65">
        <v>0</v>
      </c>
      <c r="F38" s="66">
        <v>100298</v>
      </c>
      <c r="G38" s="87">
        <v>729000</v>
      </c>
      <c r="H38" s="87">
        <v>272700</v>
      </c>
      <c r="I38" s="87">
        <f t="shared" si="10"/>
        <v>456300</v>
      </c>
      <c r="J38" s="96">
        <v>600000</v>
      </c>
      <c r="K38" s="102"/>
      <c r="L38" s="116">
        <f t="shared" si="11"/>
        <v>-600000</v>
      </c>
    </row>
    <row r="39" spans="1:12" ht="31.2" x14ac:dyDescent="0.3">
      <c r="A39" s="2">
        <v>3122</v>
      </c>
      <c r="B39" s="4" t="s">
        <v>85</v>
      </c>
      <c r="C39" s="51"/>
      <c r="D39" s="51"/>
      <c r="E39" s="65">
        <v>0</v>
      </c>
      <c r="F39" s="66"/>
      <c r="G39" s="87"/>
      <c r="H39" s="87"/>
      <c r="I39" s="87">
        <f t="shared" si="10"/>
        <v>0</v>
      </c>
      <c r="J39" s="96"/>
      <c r="K39" s="102"/>
      <c r="L39" s="116"/>
    </row>
    <row r="40" spans="1:12" ht="31.2" x14ac:dyDescent="0.3">
      <c r="A40" s="4">
        <v>3132</v>
      </c>
      <c r="B40" s="4" t="s">
        <v>88</v>
      </c>
      <c r="C40" s="51">
        <v>179544.57</v>
      </c>
      <c r="D40" s="51"/>
      <c r="E40" s="65">
        <v>1888847.64</v>
      </c>
      <c r="F40" s="66"/>
      <c r="G40" s="87">
        <v>2220700</v>
      </c>
      <c r="H40" s="87">
        <v>2208249.71</v>
      </c>
      <c r="I40" s="87">
        <f t="shared" si="10"/>
        <v>12450.290000000037</v>
      </c>
      <c r="J40" s="96">
        <v>8900000</v>
      </c>
      <c r="K40" s="102">
        <v>2500000</v>
      </c>
      <c r="L40" s="116">
        <f t="shared" si="11"/>
        <v>-6400000</v>
      </c>
    </row>
    <row r="41" spans="1:12" x14ac:dyDescent="0.3">
      <c r="A41" s="4">
        <v>1183.1184000000001</v>
      </c>
      <c r="B41" s="4" t="s">
        <v>150</v>
      </c>
      <c r="C41" s="51"/>
      <c r="D41" s="51"/>
      <c r="E41" s="65"/>
      <c r="F41" s="66"/>
      <c r="G41" s="87">
        <v>266253.75</v>
      </c>
      <c r="H41" s="87">
        <v>194640</v>
      </c>
      <c r="I41" s="87">
        <f t="shared" si="10"/>
        <v>71613.75</v>
      </c>
      <c r="J41" s="96"/>
      <c r="K41" s="102"/>
      <c r="L41" s="116"/>
    </row>
    <row r="42" spans="1:12" x14ac:dyDescent="0.3">
      <c r="A42" s="124" t="s">
        <v>135</v>
      </c>
      <c r="B42" s="125"/>
      <c r="C42" s="107"/>
      <c r="D42" s="107"/>
      <c r="E42" s="64"/>
      <c r="F42" s="83">
        <v>223924.8</v>
      </c>
      <c r="G42" s="94">
        <f>142165+247850.92</f>
        <v>390015.92000000004</v>
      </c>
      <c r="H42" s="94">
        <f>247850.92+142165</f>
        <v>390015.92000000004</v>
      </c>
      <c r="I42" s="87">
        <f t="shared" si="10"/>
        <v>0</v>
      </c>
      <c r="J42" s="97"/>
      <c r="K42" s="103"/>
      <c r="L42" s="116"/>
    </row>
    <row r="43" spans="1:12" x14ac:dyDescent="0.3">
      <c r="A43" s="44"/>
      <c r="B43" s="45" t="s">
        <v>71</v>
      </c>
      <c r="C43" s="53">
        <f t="shared" ref="C43:F43" si="12">SUM(C25:C40)</f>
        <v>5027547.3100000005</v>
      </c>
      <c r="D43" s="53">
        <f t="shared" si="12"/>
        <v>5321545.7599999988</v>
      </c>
      <c r="E43" s="53">
        <f t="shared" si="12"/>
        <v>9377781.6799999997</v>
      </c>
      <c r="F43" s="54">
        <f t="shared" si="12"/>
        <v>9142855.8099999987</v>
      </c>
      <c r="G43" s="54">
        <f>SUM(G25:G41)</f>
        <v>16264175</v>
      </c>
      <c r="H43" s="54">
        <f>SUM(H25:H41)</f>
        <v>12277866.150000002</v>
      </c>
      <c r="I43" s="54">
        <f>G43-H43</f>
        <v>3986308.8499999978</v>
      </c>
      <c r="J43" s="54">
        <f>SUM(J25:J40)</f>
        <v>22074000</v>
      </c>
      <c r="K43" s="53">
        <f>SUM(K25:K35)+K38+K40</f>
        <v>14674000</v>
      </c>
      <c r="L43" s="117">
        <f t="shared" si="11"/>
        <v>-7400000</v>
      </c>
    </row>
    <row r="44" spans="1:12" ht="46.8" x14ac:dyDescent="0.3">
      <c r="A44" s="10"/>
      <c r="B44" s="80" t="s">
        <v>66</v>
      </c>
      <c r="C44" s="61" t="s">
        <v>77</v>
      </c>
      <c r="D44" s="61" t="s">
        <v>78</v>
      </c>
      <c r="E44" s="61" t="s">
        <v>98</v>
      </c>
      <c r="F44" s="62" t="s">
        <v>129</v>
      </c>
      <c r="G44" s="85" t="s">
        <v>130</v>
      </c>
      <c r="H44" s="105" t="s">
        <v>131</v>
      </c>
      <c r="I44" s="105" t="s">
        <v>139</v>
      </c>
      <c r="J44" s="95" t="s">
        <v>134</v>
      </c>
      <c r="K44" s="101" t="s">
        <v>133</v>
      </c>
      <c r="L44" s="116"/>
    </row>
    <row r="45" spans="1:12" x14ac:dyDescent="0.3">
      <c r="A45" s="43">
        <v>2111</v>
      </c>
      <c r="B45" s="27" t="s">
        <v>49</v>
      </c>
      <c r="C45" s="50">
        <v>1504900</v>
      </c>
      <c r="D45" s="50">
        <v>1725415.36</v>
      </c>
      <c r="E45" s="76">
        <v>2060000</v>
      </c>
      <c r="F45" s="81">
        <v>2441731.5</v>
      </c>
      <c r="G45" s="87">
        <v>2900000</v>
      </c>
      <c r="H45" s="87">
        <v>2275671.11</v>
      </c>
      <c r="I45" s="87">
        <f t="shared" si="10"/>
        <v>624328.89000000013</v>
      </c>
      <c r="J45" s="96">
        <v>4000000</v>
      </c>
      <c r="K45" s="102">
        <v>3200000</v>
      </c>
      <c r="L45" s="116">
        <f t="shared" si="11"/>
        <v>-800000</v>
      </c>
    </row>
    <row r="46" spans="1:12" x14ac:dyDescent="0.3">
      <c r="A46" s="43">
        <v>2120</v>
      </c>
      <c r="B46" s="27" t="s">
        <v>0</v>
      </c>
      <c r="C46" s="50">
        <v>329440</v>
      </c>
      <c r="D46" s="50">
        <v>380345.34</v>
      </c>
      <c r="E46" s="76">
        <v>468700</v>
      </c>
      <c r="F46" s="81">
        <v>542580.93999999994</v>
      </c>
      <c r="G46" s="87">
        <v>638000</v>
      </c>
      <c r="H46" s="87">
        <v>503002.99</v>
      </c>
      <c r="I46" s="87">
        <f t="shared" si="10"/>
        <v>134997.01</v>
      </c>
      <c r="J46" s="96">
        <v>880000</v>
      </c>
      <c r="K46" s="102">
        <v>705000</v>
      </c>
      <c r="L46" s="116">
        <f t="shared" si="11"/>
        <v>-175000</v>
      </c>
    </row>
    <row r="47" spans="1:12" x14ac:dyDescent="0.3">
      <c r="A47" s="2">
        <v>2210</v>
      </c>
      <c r="B47" s="4" t="s">
        <v>51</v>
      </c>
      <c r="C47" s="51">
        <v>239749</v>
      </c>
      <c r="D47" s="50">
        <v>208399.16</v>
      </c>
      <c r="E47" s="65">
        <v>632056.02</v>
      </c>
      <c r="F47" s="66">
        <v>356946.6</v>
      </c>
      <c r="G47" s="87">
        <v>1242300</v>
      </c>
      <c r="H47" s="87">
        <v>1086869.46</v>
      </c>
      <c r="I47" s="87">
        <f t="shared" si="10"/>
        <v>155430.54000000004</v>
      </c>
      <c r="J47" s="96">
        <v>1300000</v>
      </c>
      <c r="K47" s="102">
        <v>1150000</v>
      </c>
      <c r="L47" s="116">
        <f t="shared" si="11"/>
        <v>-150000</v>
      </c>
    </row>
    <row r="48" spans="1:12" x14ac:dyDescent="0.3">
      <c r="A48" s="2">
        <v>2220</v>
      </c>
      <c r="B48" s="4" t="s">
        <v>50</v>
      </c>
      <c r="C48" s="51">
        <v>15000</v>
      </c>
      <c r="D48" s="50">
        <v>8636.41</v>
      </c>
      <c r="E48" s="65">
        <v>4421.07</v>
      </c>
      <c r="F48" s="66">
        <v>20000</v>
      </c>
      <c r="G48" s="87">
        <v>10000</v>
      </c>
      <c r="H48" s="87">
        <v>10000</v>
      </c>
      <c r="I48" s="87">
        <f t="shared" si="10"/>
        <v>0</v>
      </c>
      <c r="J48" s="96">
        <v>20000</v>
      </c>
      <c r="K48" s="102">
        <v>20000</v>
      </c>
      <c r="L48" s="116"/>
    </row>
    <row r="49" spans="1:12" x14ac:dyDescent="0.3">
      <c r="A49" s="2">
        <v>2230</v>
      </c>
      <c r="B49" s="4" t="s">
        <v>56</v>
      </c>
      <c r="C49" s="51">
        <v>24168</v>
      </c>
      <c r="D49" s="50">
        <v>64309</v>
      </c>
      <c r="E49" s="65">
        <v>132135</v>
      </c>
      <c r="F49" s="66">
        <v>189578</v>
      </c>
      <c r="G49" s="87">
        <v>384000</v>
      </c>
      <c r="H49" s="87">
        <v>141504</v>
      </c>
      <c r="I49" s="87">
        <f t="shared" si="10"/>
        <v>242496</v>
      </c>
      <c r="J49" s="96">
        <v>480000</v>
      </c>
      <c r="K49" s="102">
        <v>300000</v>
      </c>
      <c r="L49" s="116">
        <f t="shared" si="11"/>
        <v>-180000</v>
      </c>
    </row>
    <row r="50" spans="1:12" x14ac:dyDescent="0.3">
      <c r="A50" s="2">
        <v>2240</v>
      </c>
      <c r="B50" s="4" t="s">
        <v>52</v>
      </c>
      <c r="C50" s="51">
        <v>75188.59</v>
      </c>
      <c r="D50" s="50">
        <v>110789.83</v>
      </c>
      <c r="E50" s="65">
        <v>285039.52</v>
      </c>
      <c r="F50" s="66">
        <v>249063.74</v>
      </c>
      <c r="G50" s="87">
        <v>400500</v>
      </c>
      <c r="H50" s="87">
        <v>364843.41</v>
      </c>
      <c r="I50" s="87">
        <f t="shared" si="10"/>
        <v>35656.590000000026</v>
      </c>
      <c r="J50" s="96">
        <v>627000</v>
      </c>
      <c r="K50" s="102">
        <v>737000</v>
      </c>
      <c r="L50" s="116">
        <f t="shared" si="11"/>
        <v>110000</v>
      </c>
    </row>
    <row r="51" spans="1:12" x14ac:dyDescent="0.3">
      <c r="A51" s="2">
        <v>2250</v>
      </c>
      <c r="B51" s="4" t="s">
        <v>1</v>
      </c>
      <c r="C51" s="51">
        <v>0</v>
      </c>
      <c r="D51" s="52">
        <v>0</v>
      </c>
      <c r="E51" s="65">
        <v>17752</v>
      </c>
      <c r="F51" s="66">
        <v>19395</v>
      </c>
      <c r="G51" s="87">
        <v>36000</v>
      </c>
      <c r="H51" s="87">
        <v>32566</v>
      </c>
      <c r="I51" s="87">
        <f t="shared" si="10"/>
        <v>3434</v>
      </c>
      <c r="J51" s="96">
        <v>50000</v>
      </c>
      <c r="K51" s="102">
        <v>50000</v>
      </c>
      <c r="L51" s="116"/>
    </row>
    <row r="52" spans="1:12" x14ac:dyDescent="0.3">
      <c r="A52" s="2">
        <v>2273</v>
      </c>
      <c r="B52" s="4" t="s">
        <v>5</v>
      </c>
      <c r="C52" s="51">
        <v>62405.14</v>
      </c>
      <c r="D52" s="50">
        <v>111052.44</v>
      </c>
      <c r="E52" s="65">
        <v>182405.71</v>
      </c>
      <c r="F52" s="66">
        <v>224350.42</v>
      </c>
      <c r="G52" s="87">
        <v>260773.75</v>
      </c>
      <c r="H52" s="87">
        <v>149106.92000000001</v>
      </c>
      <c r="I52" s="87">
        <f t="shared" si="10"/>
        <v>111666.82999999999</v>
      </c>
      <c r="J52" s="96">
        <v>350000</v>
      </c>
      <c r="K52" s="102">
        <v>350000</v>
      </c>
      <c r="L52" s="116"/>
    </row>
    <row r="53" spans="1:12" ht="31.2" x14ac:dyDescent="0.3">
      <c r="A53" s="2">
        <v>2275</v>
      </c>
      <c r="B53" s="4" t="s">
        <v>58</v>
      </c>
      <c r="C53" s="51">
        <v>308952</v>
      </c>
      <c r="D53" s="50">
        <v>494706</v>
      </c>
      <c r="E53" s="65">
        <v>524480</v>
      </c>
      <c r="F53" s="66">
        <v>653899.6</v>
      </c>
      <c r="G53" s="87">
        <v>195200</v>
      </c>
      <c r="H53" s="87">
        <v>195200</v>
      </c>
      <c r="I53" s="87">
        <f t="shared" si="10"/>
        <v>0</v>
      </c>
      <c r="J53" s="96">
        <v>800000</v>
      </c>
      <c r="K53" s="102">
        <v>800000</v>
      </c>
      <c r="L53" s="116"/>
    </row>
    <row r="54" spans="1:12" x14ac:dyDescent="0.3">
      <c r="A54" s="2">
        <v>2282</v>
      </c>
      <c r="B54" s="4" t="s">
        <v>57</v>
      </c>
      <c r="C54" s="51">
        <v>740</v>
      </c>
      <c r="D54" s="50">
        <v>570</v>
      </c>
      <c r="E54" s="65">
        <v>1060</v>
      </c>
      <c r="F54" s="66">
        <v>0</v>
      </c>
      <c r="G54" s="87"/>
      <c r="H54" s="87"/>
      <c r="I54" s="87">
        <f t="shared" si="10"/>
        <v>0</v>
      </c>
      <c r="J54" s="96">
        <v>5000</v>
      </c>
      <c r="K54" s="102">
        <v>5000</v>
      </c>
      <c r="L54" s="116"/>
    </row>
    <row r="55" spans="1:12" x14ac:dyDescent="0.3">
      <c r="A55" s="2">
        <v>2800</v>
      </c>
      <c r="B55" s="4" t="s">
        <v>6</v>
      </c>
      <c r="C55" s="51">
        <v>4830.67</v>
      </c>
      <c r="D55" s="50">
        <v>1201.5999999999999</v>
      </c>
      <c r="E55" s="65">
        <v>500</v>
      </c>
      <c r="F55" s="66">
        <v>0</v>
      </c>
      <c r="G55" s="87"/>
      <c r="H55" s="87"/>
      <c r="I55" s="87">
        <f t="shared" si="10"/>
        <v>0</v>
      </c>
      <c r="J55" s="96">
        <v>5000</v>
      </c>
      <c r="K55" s="102">
        <v>5000</v>
      </c>
      <c r="L55" s="116"/>
    </row>
    <row r="56" spans="1:12" ht="63.6" customHeight="1" x14ac:dyDescent="0.3">
      <c r="A56" s="2" t="s">
        <v>103</v>
      </c>
      <c r="B56" s="4" t="s">
        <v>104</v>
      </c>
      <c r="C56" s="51"/>
      <c r="D56" s="50"/>
      <c r="E56" s="65"/>
      <c r="F56" s="66">
        <v>67032</v>
      </c>
      <c r="G56" s="87">
        <v>196000</v>
      </c>
      <c r="H56" s="87">
        <v>171892</v>
      </c>
      <c r="I56" s="87">
        <f t="shared" si="10"/>
        <v>24108</v>
      </c>
      <c r="J56" s="96"/>
      <c r="K56" s="102"/>
      <c r="L56" s="116"/>
    </row>
    <row r="57" spans="1:12" x14ac:dyDescent="0.3">
      <c r="A57" s="2" t="s">
        <v>138</v>
      </c>
      <c r="B57" s="4" t="s">
        <v>104</v>
      </c>
      <c r="C57" s="51"/>
      <c r="D57" s="50"/>
      <c r="E57" s="65"/>
      <c r="F57" s="66"/>
      <c r="G57" s="87">
        <v>48000</v>
      </c>
      <c r="H57" s="87">
        <v>0</v>
      </c>
      <c r="I57" s="87">
        <f t="shared" si="10"/>
        <v>48000</v>
      </c>
      <c r="J57" s="96"/>
      <c r="K57" s="102"/>
      <c r="L57" s="116"/>
    </row>
    <row r="58" spans="1:12" ht="31.2" x14ac:dyDescent="0.3">
      <c r="A58" s="2">
        <v>3110</v>
      </c>
      <c r="B58" s="7" t="s">
        <v>30</v>
      </c>
      <c r="C58" s="51">
        <v>22000</v>
      </c>
      <c r="D58" s="51"/>
      <c r="E58" s="65">
        <v>373500</v>
      </c>
      <c r="F58" s="66">
        <v>153700</v>
      </c>
      <c r="G58" s="87">
        <v>230000</v>
      </c>
      <c r="H58" s="87">
        <v>121595</v>
      </c>
      <c r="I58" s="87">
        <f t="shared" si="10"/>
        <v>108405</v>
      </c>
      <c r="J58" s="96">
        <v>310000</v>
      </c>
      <c r="K58" s="102">
        <v>0</v>
      </c>
      <c r="L58" s="116">
        <f t="shared" si="11"/>
        <v>-310000</v>
      </c>
    </row>
    <row r="59" spans="1:12" ht="31.2" x14ac:dyDescent="0.3">
      <c r="A59" s="2">
        <v>3142</v>
      </c>
      <c r="B59" s="7" t="s">
        <v>137</v>
      </c>
      <c r="C59" s="51"/>
      <c r="D59" s="51"/>
      <c r="E59" s="65"/>
      <c r="F59" s="66"/>
      <c r="G59" s="87">
        <v>555900</v>
      </c>
      <c r="H59" s="87">
        <v>555222</v>
      </c>
      <c r="I59" s="87">
        <f t="shared" si="10"/>
        <v>678</v>
      </c>
      <c r="J59" s="96"/>
      <c r="K59" s="102"/>
      <c r="L59" s="116"/>
    </row>
    <row r="60" spans="1:12" ht="31.2" x14ac:dyDescent="0.3">
      <c r="A60" s="2">
        <v>3122</v>
      </c>
      <c r="B60" s="7" t="s">
        <v>85</v>
      </c>
      <c r="C60" s="51"/>
      <c r="D60" s="51"/>
      <c r="E60" s="65">
        <v>500000</v>
      </c>
      <c r="F60" s="66">
        <v>996412</v>
      </c>
      <c r="G60" s="87"/>
      <c r="H60" s="87"/>
      <c r="I60" s="87">
        <f t="shared" si="10"/>
        <v>0</v>
      </c>
      <c r="J60" s="96"/>
      <c r="K60" s="102"/>
      <c r="L60" s="116"/>
    </row>
    <row r="61" spans="1:12" x14ac:dyDescent="0.3">
      <c r="A61" s="2">
        <v>3132</v>
      </c>
      <c r="B61" s="7" t="s">
        <v>86</v>
      </c>
      <c r="C61" s="51"/>
      <c r="D61" s="51">
        <v>0</v>
      </c>
      <c r="E61" s="65">
        <v>0</v>
      </c>
      <c r="F61" s="66"/>
      <c r="G61" s="87"/>
      <c r="H61" s="87"/>
      <c r="I61" s="87">
        <f t="shared" si="10"/>
        <v>0</v>
      </c>
      <c r="J61" s="96"/>
      <c r="K61" s="102">
        <v>2500000</v>
      </c>
      <c r="L61" s="116">
        <f t="shared" si="11"/>
        <v>2500000</v>
      </c>
    </row>
    <row r="62" spans="1:12" x14ac:dyDescent="0.3">
      <c r="A62" s="4">
        <v>1183.1184000000001</v>
      </c>
      <c r="B62" s="4" t="s">
        <v>150</v>
      </c>
      <c r="C62" s="51"/>
      <c r="D62" s="51"/>
      <c r="E62" s="65"/>
      <c r="F62" s="66"/>
      <c r="G62" s="87">
        <v>88751.25</v>
      </c>
      <c r="H62" s="87">
        <v>88751</v>
      </c>
      <c r="I62" s="87">
        <f t="shared" si="10"/>
        <v>0.25</v>
      </c>
      <c r="J62" s="96"/>
      <c r="K62" s="102"/>
      <c r="L62" s="116"/>
    </row>
    <row r="63" spans="1:12" x14ac:dyDescent="0.3">
      <c r="A63" s="124" t="s">
        <v>135</v>
      </c>
      <c r="B63" s="125"/>
      <c r="C63" s="51"/>
      <c r="D63" s="51"/>
      <c r="E63" s="65"/>
      <c r="F63" s="83">
        <v>2674.86</v>
      </c>
      <c r="G63" s="87"/>
      <c r="H63" s="87"/>
      <c r="I63" s="87">
        <f t="shared" si="10"/>
        <v>0</v>
      </c>
      <c r="J63" s="96"/>
      <c r="K63" s="102"/>
      <c r="L63" s="116"/>
    </row>
    <row r="64" spans="1:12" x14ac:dyDescent="0.3">
      <c r="A64" s="44"/>
      <c r="B64" s="45" t="s">
        <v>71</v>
      </c>
      <c r="C64" s="53">
        <f>SUM(C45:C61)</f>
        <v>2587373.4</v>
      </c>
      <c r="D64" s="53">
        <f>SUM(D45:D61)</f>
        <v>3105425.1400000006</v>
      </c>
      <c r="E64" s="53">
        <f>SUM(E45:E61)</f>
        <v>5182049.32</v>
      </c>
      <c r="F64" s="54">
        <f>SUM(F45:F61)</f>
        <v>5914689.7999999998</v>
      </c>
      <c r="G64" s="54">
        <f>SUM(G45:G62)</f>
        <v>7185425</v>
      </c>
      <c r="H64" s="53">
        <f>SUM(H45:H62)</f>
        <v>5696223.8899999997</v>
      </c>
      <c r="I64" s="54">
        <f t="shared" si="10"/>
        <v>1489201.1100000003</v>
      </c>
      <c r="J64" s="54">
        <f>SUM(J45:J61)</f>
        <v>8827000</v>
      </c>
      <c r="K64" s="53">
        <f>SUM(K45:K61)</f>
        <v>9822000</v>
      </c>
      <c r="L64" s="117">
        <f t="shared" si="11"/>
        <v>995000</v>
      </c>
    </row>
    <row r="65" spans="1:12" x14ac:dyDescent="0.3">
      <c r="A65" s="44"/>
      <c r="B65" s="45" t="s">
        <v>83</v>
      </c>
      <c r="C65" s="53">
        <f t="shared" ref="C65:H65" si="13">C43+C64</f>
        <v>7614920.7100000009</v>
      </c>
      <c r="D65" s="53">
        <f t="shared" si="13"/>
        <v>8426970.8999999985</v>
      </c>
      <c r="E65" s="53">
        <f t="shared" si="13"/>
        <v>14559831</v>
      </c>
      <c r="F65" s="54">
        <f t="shared" si="13"/>
        <v>15057545.609999999</v>
      </c>
      <c r="G65" s="54">
        <f t="shared" si="13"/>
        <v>23449600</v>
      </c>
      <c r="H65" s="53">
        <f t="shared" si="13"/>
        <v>17974090.040000003</v>
      </c>
      <c r="I65" s="54">
        <f t="shared" si="10"/>
        <v>5475509.9599999972</v>
      </c>
      <c r="J65" s="54">
        <f>J43+J64</f>
        <v>30901000</v>
      </c>
      <c r="K65" s="53">
        <f>K64+K43</f>
        <v>24496000</v>
      </c>
      <c r="L65" s="117">
        <f t="shared" si="11"/>
        <v>-6405000</v>
      </c>
    </row>
    <row r="66" spans="1:12" ht="46.8" x14ac:dyDescent="0.3">
      <c r="A66" s="10"/>
      <c r="B66" s="38" t="s">
        <v>59</v>
      </c>
      <c r="C66" s="60" t="s">
        <v>77</v>
      </c>
      <c r="D66" s="60" t="s">
        <v>78</v>
      </c>
      <c r="E66" s="56" t="s">
        <v>98</v>
      </c>
      <c r="F66" s="63" t="s">
        <v>129</v>
      </c>
      <c r="G66" s="85" t="s">
        <v>130</v>
      </c>
      <c r="H66" s="105" t="s">
        <v>131</v>
      </c>
      <c r="I66" s="105" t="s">
        <v>139</v>
      </c>
      <c r="J66" s="95" t="s">
        <v>134</v>
      </c>
      <c r="K66" s="101" t="s">
        <v>133</v>
      </c>
      <c r="L66" s="116"/>
    </row>
    <row r="67" spans="1:12" x14ac:dyDescent="0.3">
      <c r="A67" s="2">
        <v>2111</v>
      </c>
      <c r="B67" s="4" t="s">
        <v>16</v>
      </c>
      <c r="C67" s="51"/>
      <c r="D67" s="50">
        <v>4770000</v>
      </c>
      <c r="E67" s="65">
        <v>5561277.9500000002</v>
      </c>
      <c r="F67" s="66">
        <v>6942473.6100000003</v>
      </c>
      <c r="G67" s="87">
        <v>7670200</v>
      </c>
      <c r="H67" s="87">
        <v>6061584.9500000002</v>
      </c>
      <c r="I67" s="87">
        <f t="shared" si="10"/>
        <v>1608615.0499999998</v>
      </c>
      <c r="J67" s="96">
        <v>9814718</v>
      </c>
      <c r="K67" s="102">
        <v>8500000</v>
      </c>
      <c r="L67" s="116">
        <f t="shared" si="11"/>
        <v>-1314718</v>
      </c>
    </row>
    <row r="68" spans="1:12" x14ac:dyDescent="0.3">
      <c r="A68" s="2">
        <v>2120</v>
      </c>
      <c r="B68" s="4" t="s">
        <v>0</v>
      </c>
      <c r="C68" s="51"/>
      <c r="D68" s="50">
        <v>1057530.17</v>
      </c>
      <c r="E68" s="65">
        <v>1193806.6100000001</v>
      </c>
      <c r="F68" s="66">
        <v>1516532.21</v>
      </c>
      <c r="G68" s="87">
        <v>1748000</v>
      </c>
      <c r="H68" s="87">
        <v>1341638.82</v>
      </c>
      <c r="I68" s="87">
        <f t="shared" si="10"/>
        <v>406361.17999999993</v>
      </c>
      <c r="J68" s="96">
        <v>2159237</v>
      </c>
      <c r="K68" s="102">
        <v>1900000</v>
      </c>
      <c r="L68" s="116">
        <f t="shared" si="11"/>
        <v>-259237</v>
      </c>
    </row>
    <row r="69" spans="1:12" ht="31.2" x14ac:dyDescent="0.3">
      <c r="A69" s="2">
        <v>2210</v>
      </c>
      <c r="B69" s="4" t="s">
        <v>19</v>
      </c>
      <c r="C69" s="51"/>
      <c r="D69" s="50">
        <v>157188.94</v>
      </c>
      <c r="E69" s="65">
        <v>613203.85</v>
      </c>
      <c r="F69" s="66">
        <v>370420.14</v>
      </c>
      <c r="G69" s="87">
        <v>180363</v>
      </c>
      <c r="H69" s="87">
        <v>148545.70000000001</v>
      </c>
      <c r="I69" s="87">
        <f t="shared" si="10"/>
        <v>31817.299999999988</v>
      </c>
      <c r="J69" s="96">
        <v>710000</v>
      </c>
      <c r="K69" s="102">
        <v>718500</v>
      </c>
      <c r="L69" s="116">
        <f t="shared" si="11"/>
        <v>8500</v>
      </c>
    </row>
    <row r="70" spans="1:12" ht="31.2" x14ac:dyDescent="0.3">
      <c r="A70" s="2">
        <v>2220</v>
      </c>
      <c r="B70" s="4" t="s">
        <v>21</v>
      </c>
      <c r="C70" s="51"/>
      <c r="D70" s="50">
        <v>0</v>
      </c>
      <c r="E70" s="65">
        <v>0</v>
      </c>
      <c r="F70" s="66">
        <v>8876.69</v>
      </c>
      <c r="G70" s="87">
        <v>0</v>
      </c>
      <c r="H70" s="87">
        <v>0</v>
      </c>
      <c r="I70" s="87">
        <f t="shared" si="10"/>
        <v>0</v>
      </c>
      <c r="J70" s="96">
        <v>5000</v>
      </c>
      <c r="K70" s="102">
        <v>5000</v>
      </c>
      <c r="L70" s="116"/>
    </row>
    <row r="71" spans="1:12" x14ac:dyDescent="0.3">
      <c r="A71" s="2">
        <v>2230</v>
      </c>
      <c r="B71" s="4" t="s">
        <v>56</v>
      </c>
      <c r="C71" s="51"/>
      <c r="D71" s="50">
        <v>256682.35</v>
      </c>
      <c r="E71" s="65">
        <v>339569.33</v>
      </c>
      <c r="F71" s="66">
        <v>514304.8</v>
      </c>
      <c r="G71" s="87">
        <v>830000</v>
      </c>
      <c r="H71" s="87">
        <v>691302.24</v>
      </c>
      <c r="I71" s="87">
        <f t="shared" si="10"/>
        <v>138697.76</v>
      </c>
      <c r="J71" s="96">
        <v>1000000</v>
      </c>
      <c r="K71" s="102">
        <v>1000000</v>
      </c>
      <c r="L71" s="116"/>
    </row>
    <row r="72" spans="1:12" x14ac:dyDescent="0.3">
      <c r="A72" s="2">
        <v>2240</v>
      </c>
      <c r="B72" s="4" t="s">
        <v>23</v>
      </c>
      <c r="C72" s="51"/>
      <c r="D72" s="50">
        <v>110554.98</v>
      </c>
      <c r="E72" s="65">
        <v>328494.64</v>
      </c>
      <c r="F72" s="66">
        <v>89292.3</v>
      </c>
      <c r="G72" s="87">
        <v>225000</v>
      </c>
      <c r="H72" s="87">
        <v>186475.93</v>
      </c>
      <c r="I72" s="87">
        <f t="shared" si="10"/>
        <v>38524.070000000007</v>
      </c>
      <c r="J72" s="96">
        <v>170000</v>
      </c>
      <c r="K72" s="102">
        <v>170000</v>
      </c>
      <c r="L72" s="116"/>
    </row>
    <row r="73" spans="1:12" x14ac:dyDescent="0.3">
      <c r="A73" s="2">
        <v>2250</v>
      </c>
      <c r="B73" s="4" t="s">
        <v>1</v>
      </c>
      <c r="C73" s="51"/>
      <c r="D73" s="50">
        <v>300</v>
      </c>
      <c r="E73" s="65">
        <v>6000</v>
      </c>
      <c r="F73" s="66">
        <v>5284</v>
      </c>
      <c r="G73" s="87">
        <v>15000</v>
      </c>
      <c r="H73" s="87">
        <v>10515</v>
      </c>
      <c r="I73" s="87">
        <f t="shared" si="10"/>
        <v>4485</v>
      </c>
      <c r="J73" s="96">
        <v>20000</v>
      </c>
      <c r="K73" s="102">
        <v>20000</v>
      </c>
      <c r="L73" s="116"/>
    </row>
    <row r="74" spans="1:12" ht="65.400000000000006" customHeight="1" x14ac:dyDescent="0.3">
      <c r="A74" s="2">
        <v>2273</v>
      </c>
      <c r="B74" s="4" t="s">
        <v>5</v>
      </c>
      <c r="C74" s="51"/>
      <c r="D74" s="50">
        <v>228615.2</v>
      </c>
      <c r="E74" s="65">
        <v>279751.03999999998</v>
      </c>
      <c r="F74" s="66">
        <v>329429.57</v>
      </c>
      <c r="G74" s="87">
        <v>521300</v>
      </c>
      <c r="H74" s="87">
        <v>344204.6</v>
      </c>
      <c r="I74" s="87">
        <f t="shared" si="10"/>
        <v>177095.40000000002</v>
      </c>
      <c r="J74" s="96">
        <v>590000</v>
      </c>
      <c r="K74" s="102">
        <v>590000</v>
      </c>
      <c r="L74" s="116"/>
    </row>
    <row r="75" spans="1:12" ht="31.2" x14ac:dyDescent="0.3">
      <c r="A75" s="2">
        <v>2275</v>
      </c>
      <c r="B75" s="4" t="s">
        <v>27</v>
      </c>
      <c r="C75" s="51"/>
      <c r="D75" s="50">
        <v>447304.62</v>
      </c>
      <c r="E75" s="65">
        <v>548280</v>
      </c>
      <c r="F75" s="66">
        <v>493090</v>
      </c>
      <c r="G75" s="87">
        <v>199700</v>
      </c>
      <c r="H75" s="87">
        <v>199330</v>
      </c>
      <c r="I75" s="87">
        <f t="shared" si="10"/>
        <v>370</v>
      </c>
      <c r="J75" s="96">
        <v>500000</v>
      </c>
      <c r="K75" s="102">
        <v>500000</v>
      </c>
      <c r="L75" s="116"/>
    </row>
    <row r="76" spans="1:12" ht="46.8" x14ac:dyDescent="0.3">
      <c r="A76" s="2">
        <v>2282</v>
      </c>
      <c r="B76" s="4" t="s">
        <v>44</v>
      </c>
      <c r="C76" s="51"/>
      <c r="D76" s="50">
        <v>779</v>
      </c>
      <c r="E76" s="65">
        <v>1270</v>
      </c>
      <c r="F76" s="66">
        <v>3200</v>
      </c>
      <c r="G76" s="87">
        <v>6000</v>
      </c>
      <c r="H76" s="87">
        <v>520</v>
      </c>
      <c r="I76" s="87">
        <f t="shared" si="10"/>
        <v>5480</v>
      </c>
      <c r="J76" s="96">
        <v>5000</v>
      </c>
      <c r="K76" s="102">
        <v>5000</v>
      </c>
      <c r="L76" s="116"/>
    </row>
    <row r="77" spans="1:12" x14ac:dyDescent="0.3">
      <c r="A77" s="2">
        <v>2800</v>
      </c>
      <c r="B77" s="4" t="s">
        <v>6</v>
      </c>
      <c r="C77" s="51"/>
      <c r="D77" s="50">
        <v>260</v>
      </c>
      <c r="E77" s="65">
        <v>0</v>
      </c>
      <c r="F77" s="66">
        <v>0</v>
      </c>
      <c r="G77" s="87">
        <v>1000</v>
      </c>
      <c r="H77" s="87"/>
      <c r="I77" s="87">
        <f t="shared" si="10"/>
        <v>1000</v>
      </c>
      <c r="J77" s="96">
        <v>2000</v>
      </c>
      <c r="K77" s="102">
        <v>2000</v>
      </c>
      <c r="L77" s="116"/>
    </row>
    <row r="78" spans="1:12" ht="31.2" x14ac:dyDescent="0.3">
      <c r="A78" s="2">
        <v>3110</v>
      </c>
      <c r="B78" s="7" t="s">
        <v>30</v>
      </c>
      <c r="C78" s="51"/>
      <c r="D78" s="50">
        <v>25000</v>
      </c>
      <c r="E78" s="65">
        <v>26200</v>
      </c>
      <c r="F78" s="66"/>
      <c r="G78" s="87">
        <v>105000</v>
      </c>
      <c r="H78" s="87"/>
      <c r="I78" s="87">
        <f t="shared" si="10"/>
        <v>105000</v>
      </c>
      <c r="J78" s="96">
        <v>3350000</v>
      </c>
      <c r="K78" s="102">
        <v>1000000</v>
      </c>
      <c r="L78" s="116">
        <f t="shared" si="11"/>
        <v>-2350000</v>
      </c>
    </row>
    <row r="79" spans="1:12" ht="31.2" x14ac:dyDescent="0.3">
      <c r="A79" s="2">
        <v>3122</v>
      </c>
      <c r="B79" s="7" t="s">
        <v>85</v>
      </c>
      <c r="C79" s="51"/>
      <c r="D79" s="50"/>
      <c r="E79" s="65"/>
      <c r="F79" s="66">
        <v>8371.15</v>
      </c>
      <c r="G79" s="87">
        <v>4881210</v>
      </c>
      <c r="H79" s="87">
        <v>13264.75</v>
      </c>
      <c r="I79" s="87">
        <f t="shared" si="10"/>
        <v>4867945.25</v>
      </c>
      <c r="J79" s="96"/>
      <c r="K79" s="102"/>
      <c r="L79" s="116"/>
    </row>
    <row r="80" spans="1:12" x14ac:dyDescent="0.3">
      <c r="A80" s="2">
        <v>3132</v>
      </c>
      <c r="B80" s="7" t="s">
        <v>86</v>
      </c>
      <c r="C80" s="51"/>
      <c r="D80" s="51"/>
      <c r="E80" s="65">
        <v>240618</v>
      </c>
      <c r="F80" s="66"/>
      <c r="G80" s="87">
        <v>1092047</v>
      </c>
      <c r="H80" s="87">
        <v>1054398.77</v>
      </c>
      <c r="I80" s="87">
        <f t="shared" si="10"/>
        <v>37648.229999999981</v>
      </c>
      <c r="J80" s="96"/>
      <c r="K80" s="102"/>
      <c r="L80" s="116"/>
    </row>
    <row r="81" spans="1:12" x14ac:dyDescent="0.3">
      <c r="A81" s="2">
        <v>2230</v>
      </c>
      <c r="B81" s="7" t="s">
        <v>60</v>
      </c>
      <c r="C81" s="51"/>
      <c r="D81" s="51"/>
      <c r="E81" s="64">
        <v>180261.73</v>
      </c>
      <c r="F81" s="82">
        <v>337332.71</v>
      </c>
      <c r="G81" s="94">
        <v>300000</v>
      </c>
      <c r="H81" s="94">
        <v>156291.17000000001</v>
      </c>
      <c r="I81" s="87">
        <v>0</v>
      </c>
      <c r="J81" s="97">
        <v>250000</v>
      </c>
      <c r="K81" s="103">
        <v>250000</v>
      </c>
      <c r="L81" s="116"/>
    </row>
    <row r="82" spans="1:12" x14ac:dyDescent="0.3">
      <c r="A82" s="29"/>
      <c r="B82" s="28" t="s">
        <v>71</v>
      </c>
      <c r="C82" s="58"/>
      <c r="D82" s="58">
        <f>SUM(D67:D81)</f>
        <v>7054215.2600000007</v>
      </c>
      <c r="E82" s="58">
        <f>SUM(E67:E80)</f>
        <v>9138471.4199999999</v>
      </c>
      <c r="F82" s="58">
        <f>SUM(F67:F80)</f>
        <v>10281274.470000003</v>
      </c>
      <c r="G82" s="58">
        <f>SUM(G67:G80)</f>
        <v>17474820</v>
      </c>
      <c r="H82" s="59">
        <f>SUM(H67:H80)</f>
        <v>10051780.76</v>
      </c>
      <c r="I82" s="54">
        <f t="shared" si="10"/>
        <v>7423039.2400000002</v>
      </c>
      <c r="J82" s="54">
        <f>SUM(J67:J80)</f>
        <v>18325955</v>
      </c>
      <c r="K82" s="53">
        <f>SUM(K67:K80)</f>
        <v>14410500</v>
      </c>
      <c r="L82" s="117">
        <f>K82-J82</f>
        <v>-3915455</v>
      </c>
    </row>
    <row r="83" spans="1:12" ht="46.8" x14ac:dyDescent="0.3">
      <c r="A83" s="10"/>
      <c r="B83" s="38" t="s">
        <v>61</v>
      </c>
      <c r="C83" s="60" t="s">
        <v>77</v>
      </c>
      <c r="D83" s="60" t="s">
        <v>78</v>
      </c>
      <c r="E83" s="60" t="s">
        <v>98</v>
      </c>
      <c r="F83" s="63" t="s">
        <v>129</v>
      </c>
      <c r="G83" s="85" t="s">
        <v>130</v>
      </c>
      <c r="H83" s="105" t="s">
        <v>131</v>
      </c>
      <c r="I83" s="105" t="s">
        <v>139</v>
      </c>
      <c r="J83" s="95" t="s">
        <v>134</v>
      </c>
      <c r="K83" s="101" t="s">
        <v>133</v>
      </c>
      <c r="L83" s="116"/>
    </row>
    <row r="84" spans="1:12" x14ac:dyDescent="0.3">
      <c r="A84" s="2">
        <v>2111</v>
      </c>
      <c r="B84" s="7" t="s">
        <v>16</v>
      </c>
      <c r="C84" s="51"/>
      <c r="D84" s="50">
        <v>2104927</v>
      </c>
      <c r="E84" s="65">
        <v>2473808.37</v>
      </c>
      <c r="F84" s="66">
        <v>3422675.92</v>
      </c>
      <c r="G84" s="87">
        <v>4130500</v>
      </c>
      <c r="H84" s="87">
        <v>3127439.29</v>
      </c>
      <c r="I84" s="87">
        <f t="shared" si="10"/>
        <v>1003060.71</v>
      </c>
      <c r="J84" s="96">
        <v>6000000</v>
      </c>
      <c r="K84" s="102">
        <v>5000000</v>
      </c>
      <c r="L84" s="116">
        <f t="shared" si="11"/>
        <v>-1000000</v>
      </c>
    </row>
    <row r="85" spans="1:12" x14ac:dyDescent="0.3">
      <c r="A85" s="2">
        <v>2120</v>
      </c>
      <c r="B85" s="7" t="s">
        <v>0</v>
      </c>
      <c r="C85" s="51"/>
      <c r="D85" s="50">
        <v>480552.73</v>
      </c>
      <c r="E85" s="65">
        <v>552896.11</v>
      </c>
      <c r="F85" s="66">
        <v>765377.94</v>
      </c>
      <c r="G85" s="87">
        <v>907480</v>
      </c>
      <c r="H85" s="87">
        <v>680341.54</v>
      </c>
      <c r="I85" s="87">
        <f t="shared" si="10"/>
        <v>227138.45999999996</v>
      </c>
      <c r="J85" s="96">
        <v>1320000</v>
      </c>
      <c r="K85" s="102">
        <v>1200000</v>
      </c>
      <c r="L85" s="116">
        <f t="shared" si="11"/>
        <v>-120000</v>
      </c>
    </row>
    <row r="86" spans="1:12" ht="31.2" x14ac:dyDescent="0.3">
      <c r="A86" s="2">
        <v>2210</v>
      </c>
      <c r="B86" s="7" t="s">
        <v>19</v>
      </c>
      <c r="C86" s="51"/>
      <c r="D86" s="50">
        <v>114107.14</v>
      </c>
      <c r="E86" s="65">
        <v>308660.99</v>
      </c>
      <c r="F86" s="66">
        <v>217322.67</v>
      </c>
      <c r="G86" s="87">
        <v>665828.13</v>
      </c>
      <c r="H86" s="87">
        <v>604409.25</v>
      </c>
      <c r="I86" s="87">
        <f t="shared" si="10"/>
        <v>61418.880000000005</v>
      </c>
      <c r="J86" s="96">
        <v>229000</v>
      </c>
      <c r="K86" s="102">
        <v>229000</v>
      </c>
      <c r="L86" s="116"/>
    </row>
    <row r="87" spans="1:12" ht="31.2" x14ac:dyDescent="0.3">
      <c r="A87" s="2">
        <v>2220</v>
      </c>
      <c r="B87" s="7" t="s">
        <v>21</v>
      </c>
      <c r="C87" s="51"/>
      <c r="D87" s="50">
        <v>47.43</v>
      </c>
      <c r="E87" s="65">
        <v>2563.5</v>
      </c>
      <c r="F87" s="66">
        <v>2527.5500000000002</v>
      </c>
      <c r="G87" s="87">
        <v>3300</v>
      </c>
      <c r="H87" s="87">
        <v>0</v>
      </c>
      <c r="I87" s="87">
        <f t="shared" si="10"/>
        <v>3300</v>
      </c>
      <c r="J87" s="96">
        <v>6000</v>
      </c>
      <c r="K87" s="102">
        <v>6000</v>
      </c>
      <c r="L87" s="116"/>
    </row>
    <row r="88" spans="1:12" x14ac:dyDescent="0.3">
      <c r="A88" s="2">
        <v>2230</v>
      </c>
      <c r="B88" s="7" t="s">
        <v>56</v>
      </c>
      <c r="C88" s="51"/>
      <c r="D88" s="50">
        <v>151483.07999999999</v>
      </c>
      <c r="E88" s="65">
        <v>192730.26</v>
      </c>
      <c r="F88" s="66">
        <v>240399.79</v>
      </c>
      <c r="G88" s="87">
        <v>405000</v>
      </c>
      <c r="H88" s="87">
        <v>290139.09000000003</v>
      </c>
      <c r="I88" s="87">
        <f t="shared" si="10"/>
        <v>114860.90999999997</v>
      </c>
      <c r="J88" s="96">
        <v>430000</v>
      </c>
      <c r="K88" s="102">
        <v>430000</v>
      </c>
      <c r="L88" s="116"/>
    </row>
    <row r="89" spans="1:12" x14ac:dyDescent="0.3">
      <c r="A89" s="2">
        <v>2240</v>
      </c>
      <c r="B89" s="7" t="s">
        <v>23</v>
      </c>
      <c r="C89" s="51"/>
      <c r="D89" s="50">
        <v>56495.17</v>
      </c>
      <c r="E89" s="65">
        <v>61275.51</v>
      </c>
      <c r="F89" s="66">
        <v>47983.3</v>
      </c>
      <c r="G89" s="87">
        <v>137330</v>
      </c>
      <c r="H89" s="87">
        <v>103476.33</v>
      </c>
      <c r="I89" s="87">
        <f t="shared" si="10"/>
        <v>33853.67</v>
      </c>
      <c r="J89" s="96">
        <v>330000</v>
      </c>
      <c r="K89" s="102">
        <v>322012</v>
      </c>
      <c r="L89" s="116">
        <f t="shared" si="11"/>
        <v>-7988</v>
      </c>
    </row>
    <row r="90" spans="1:12" x14ac:dyDescent="0.3">
      <c r="A90" s="2">
        <v>2250</v>
      </c>
      <c r="B90" s="7" t="s">
        <v>1</v>
      </c>
      <c r="C90" s="51"/>
      <c r="D90" s="50">
        <v>0</v>
      </c>
      <c r="E90" s="65">
        <v>2428</v>
      </c>
      <c r="F90" s="66">
        <v>7163</v>
      </c>
      <c r="G90" s="87">
        <v>5700</v>
      </c>
      <c r="H90" s="87">
        <v>3294</v>
      </c>
      <c r="I90" s="87">
        <f t="shared" si="10"/>
        <v>2406</v>
      </c>
      <c r="J90" s="96">
        <v>7000</v>
      </c>
      <c r="K90" s="102">
        <v>7000</v>
      </c>
      <c r="L90" s="116"/>
    </row>
    <row r="91" spans="1:12" ht="80.400000000000006" customHeight="1" x14ac:dyDescent="0.3">
      <c r="A91" s="2">
        <v>2273</v>
      </c>
      <c r="B91" s="7" t="s">
        <v>5</v>
      </c>
      <c r="C91" s="51"/>
      <c r="D91" s="50">
        <v>40978.629999999997</v>
      </c>
      <c r="E91" s="65">
        <v>90981.6</v>
      </c>
      <c r="F91" s="66">
        <v>94577.49</v>
      </c>
      <c r="G91" s="87">
        <v>182111.87</v>
      </c>
      <c r="H91" s="87">
        <v>104077.99</v>
      </c>
      <c r="I91" s="87">
        <f t="shared" si="10"/>
        <v>78033.87999999999</v>
      </c>
      <c r="J91" s="96">
        <v>182000</v>
      </c>
      <c r="K91" s="102">
        <v>182000</v>
      </c>
      <c r="L91" s="116"/>
    </row>
    <row r="92" spans="1:12" ht="31.2" x14ac:dyDescent="0.3">
      <c r="A92" s="2">
        <v>2275</v>
      </c>
      <c r="B92" s="7" t="s">
        <v>27</v>
      </c>
      <c r="C92" s="51"/>
      <c r="D92" s="50">
        <v>84000</v>
      </c>
      <c r="E92" s="65">
        <v>104000</v>
      </c>
      <c r="F92" s="66">
        <v>96000</v>
      </c>
      <c r="G92" s="87">
        <v>105560</v>
      </c>
      <c r="H92" s="87">
        <v>105560</v>
      </c>
      <c r="I92" s="87">
        <f t="shared" ref="I92:I157" si="14">G92-H92</f>
        <v>0</v>
      </c>
      <c r="J92" s="96">
        <v>150000</v>
      </c>
      <c r="K92" s="102">
        <v>150000</v>
      </c>
      <c r="L92" s="116"/>
    </row>
    <row r="93" spans="1:12" ht="46.8" x14ac:dyDescent="0.3">
      <c r="A93" s="2">
        <v>2282</v>
      </c>
      <c r="B93" s="7" t="s">
        <v>44</v>
      </c>
      <c r="C93" s="51"/>
      <c r="D93" s="51"/>
      <c r="E93" s="65">
        <v>7880</v>
      </c>
      <c r="F93" s="66">
        <v>520</v>
      </c>
      <c r="G93" s="87">
        <v>2670</v>
      </c>
      <c r="H93" s="87">
        <v>2670</v>
      </c>
      <c r="I93" s="87">
        <f t="shared" si="14"/>
        <v>0</v>
      </c>
      <c r="J93" s="96">
        <v>8000</v>
      </c>
      <c r="K93" s="102">
        <v>8000</v>
      </c>
      <c r="L93" s="116"/>
    </row>
    <row r="94" spans="1:12" x14ac:dyDescent="0.3">
      <c r="A94" s="2">
        <v>2800</v>
      </c>
      <c r="B94" s="7" t="s">
        <v>6</v>
      </c>
      <c r="C94" s="51"/>
      <c r="D94" s="51">
        <v>260</v>
      </c>
      <c r="E94" s="65">
        <v>0</v>
      </c>
      <c r="F94" s="66"/>
      <c r="G94" s="87">
        <v>0</v>
      </c>
      <c r="H94" s="87"/>
      <c r="I94" s="87">
        <f t="shared" si="14"/>
        <v>0</v>
      </c>
      <c r="J94" s="96"/>
      <c r="K94" s="102"/>
      <c r="L94" s="116"/>
    </row>
    <row r="95" spans="1:12" ht="31.2" x14ac:dyDescent="0.3">
      <c r="A95" s="2">
        <v>3110</v>
      </c>
      <c r="B95" s="7" t="s">
        <v>30</v>
      </c>
      <c r="C95" s="51"/>
      <c r="D95" s="50">
        <v>69390</v>
      </c>
      <c r="E95" s="65">
        <v>77699</v>
      </c>
      <c r="F95" s="66"/>
      <c r="G95" s="87">
        <v>135000</v>
      </c>
      <c r="H95" s="87">
        <v>75210</v>
      </c>
      <c r="I95" s="87">
        <f t="shared" si="14"/>
        <v>59790</v>
      </c>
      <c r="J95" s="96"/>
      <c r="K95" s="102"/>
      <c r="L95" s="116"/>
    </row>
    <row r="96" spans="1:12" x14ac:dyDescent="0.3">
      <c r="A96" s="2">
        <v>3132</v>
      </c>
      <c r="B96" s="7" t="s">
        <v>86</v>
      </c>
      <c r="C96" s="51"/>
      <c r="D96" s="65"/>
      <c r="E96" s="65">
        <v>908446</v>
      </c>
      <c r="F96" s="66"/>
      <c r="G96" s="87">
        <v>1866322</v>
      </c>
      <c r="H96" s="87">
        <v>1640560.6399999999</v>
      </c>
      <c r="I96" s="87">
        <f t="shared" si="14"/>
        <v>225761.3600000001</v>
      </c>
      <c r="J96" s="96">
        <v>830000</v>
      </c>
      <c r="K96" s="102">
        <v>1000000</v>
      </c>
      <c r="L96" s="116">
        <f t="shared" ref="L96:L150" si="15">K96-J96</f>
        <v>170000</v>
      </c>
    </row>
    <row r="97" spans="1:12" x14ac:dyDescent="0.3">
      <c r="A97" s="108">
        <v>2230</v>
      </c>
      <c r="B97" s="109" t="s">
        <v>60</v>
      </c>
      <c r="C97" s="51"/>
      <c r="D97" s="65"/>
      <c r="E97" s="64">
        <v>180242.88</v>
      </c>
      <c r="F97" s="83">
        <v>191733.29</v>
      </c>
      <c r="G97" s="94">
        <v>174868.08</v>
      </c>
      <c r="H97" s="94">
        <v>124641.35</v>
      </c>
      <c r="I97" s="87">
        <v>0</v>
      </c>
      <c r="J97" s="97">
        <v>160000</v>
      </c>
      <c r="K97" s="103">
        <v>160000</v>
      </c>
      <c r="L97" s="116"/>
    </row>
    <row r="98" spans="1:12" x14ac:dyDescent="0.3">
      <c r="A98" s="29"/>
      <c r="B98" s="28" t="s">
        <v>71</v>
      </c>
      <c r="C98" s="58"/>
      <c r="D98" s="58">
        <f>SUM(D84:D97)</f>
        <v>3102241.18</v>
      </c>
      <c r="E98" s="58">
        <f>SUM(E84:E96)</f>
        <v>4783369.34</v>
      </c>
      <c r="F98" s="58">
        <f>SUM(F84:F96)</f>
        <v>4894547.66</v>
      </c>
      <c r="G98" s="58">
        <f>SUM(G84:G96)</f>
        <v>8546802</v>
      </c>
      <c r="H98" s="59">
        <f>SUM(H84:H96)</f>
        <v>6737178.1299999999</v>
      </c>
      <c r="I98" s="54">
        <f t="shared" si="14"/>
        <v>1809623.87</v>
      </c>
      <c r="J98" s="54">
        <f>SUM(J84:J96)</f>
        <v>9492000</v>
      </c>
      <c r="K98" s="53">
        <f>SUM(K84:K96)</f>
        <v>8534012</v>
      </c>
      <c r="L98" s="117">
        <f t="shared" si="15"/>
        <v>-957988</v>
      </c>
    </row>
    <row r="99" spans="1:12" x14ac:dyDescent="0.3">
      <c r="A99" s="30"/>
      <c r="B99" s="28" t="s">
        <v>72</v>
      </c>
      <c r="C99" s="58"/>
      <c r="D99" s="58">
        <f>D82+D98</f>
        <v>10156456.440000001</v>
      </c>
      <c r="E99" s="58">
        <f>E82+E98</f>
        <v>13921840.76</v>
      </c>
      <c r="F99" s="59">
        <f>F82+F98</f>
        <v>15175822.130000003</v>
      </c>
      <c r="G99" s="58">
        <f>G82+G98</f>
        <v>26021622</v>
      </c>
      <c r="H99" s="59">
        <f>H82+H98</f>
        <v>16788958.890000001</v>
      </c>
      <c r="I99" s="54">
        <f t="shared" si="14"/>
        <v>9232663.1099999994</v>
      </c>
      <c r="J99" s="54">
        <f t="shared" ref="J99" si="16">J82+J98</f>
        <v>27817955</v>
      </c>
      <c r="K99" s="58">
        <f>K82+K98</f>
        <v>22944512</v>
      </c>
      <c r="L99" s="117">
        <f t="shared" si="15"/>
        <v>-4873443</v>
      </c>
    </row>
    <row r="100" spans="1:12" ht="46.8" x14ac:dyDescent="0.3">
      <c r="A100" s="10"/>
      <c r="B100" s="38" t="s">
        <v>48</v>
      </c>
      <c r="C100" s="60" t="s">
        <v>77</v>
      </c>
      <c r="D100" s="60" t="s">
        <v>78</v>
      </c>
      <c r="E100" s="60" t="s">
        <v>99</v>
      </c>
      <c r="F100" s="63" t="s">
        <v>129</v>
      </c>
      <c r="G100" s="85" t="s">
        <v>130</v>
      </c>
      <c r="H100" s="105" t="s">
        <v>131</v>
      </c>
      <c r="I100" s="105" t="s">
        <v>139</v>
      </c>
      <c r="J100" s="95" t="s">
        <v>134</v>
      </c>
      <c r="K100" s="101" t="s">
        <v>133</v>
      </c>
      <c r="L100" s="116"/>
    </row>
    <row r="101" spans="1:12" ht="52.2" customHeight="1" x14ac:dyDescent="0.3">
      <c r="A101" s="12">
        <v>2111</v>
      </c>
      <c r="B101" s="13" t="s">
        <v>16</v>
      </c>
      <c r="C101" s="50">
        <v>241428.01</v>
      </c>
      <c r="D101" s="50">
        <v>309869.82</v>
      </c>
      <c r="E101" s="72">
        <v>380395.04</v>
      </c>
      <c r="F101" s="73">
        <v>501188.32</v>
      </c>
      <c r="G101" s="87">
        <v>620000</v>
      </c>
      <c r="H101" s="87">
        <v>441663.5</v>
      </c>
      <c r="I101" s="87">
        <f t="shared" si="14"/>
        <v>178336.5</v>
      </c>
      <c r="J101" s="96">
        <v>700000</v>
      </c>
      <c r="K101" s="102">
        <v>600000</v>
      </c>
      <c r="L101" s="116">
        <f t="shared" si="15"/>
        <v>-100000</v>
      </c>
    </row>
    <row r="102" spans="1:12" x14ac:dyDescent="0.3">
      <c r="A102" s="12">
        <v>2120</v>
      </c>
      <c r="B102" s="13" t="s">
        <v>0</v>
      </c>
      <c r="C102" s="50">
        <v>53114.18</v>
      </c>
      <c r="D102" s="50">
        <v>68962.789999999994</v>
      </c>
      <c r="E102" s="72">
        <v>83686.960000000006</v>
      </c>
      <c r="F102" s="73">
        <v>110019.42</v>
      </c>
      <c r="G102" s="87">
        <v>136400</v>
      </c>
      <c r="H102" s="87">
        <v>97165.98</v>
      </c>
      <c r="I102" s="87">
        <f t="shared" si="14"/>
        <v>39234.020000000004</v>
      </c>
      <c r="J102" s="96">
        <v>154000</v>
      </c>
      <c r="K102" s="102">
        <v>132000</v>
      </c>
      <c r="L102" s="116">
        <f t="shared" si="15"/>
        <v>-22000</v>
      </c>
    </row>
    <row r="103" spans="1:12" ht="31.2" x14ac:dyDescent="0.3">
      <c r="A103" s="12">
        <v>2210</v>
      </c>
      <c r="B103" s="13" t="s">
        <v>19</v>
      </c>
      <c r="C103" s="50">
        <v>8619.0499999999993</v>
      </c>
      <c r="D103" s="50">
        <v>3253.91</v>
      </c>
      <c r="E103" s="72">
        <v>12529.07</v>
      </c>
      <c r="F103" s="73">
        <v>578.22</v>
      </c>
      <c r="G103" s="87">
        <v>59000</v>
      </c>
      <c r="H103" s="87">
        <v>51643.71</v>
      </c>
      <c r="I103" s="87">
        <f t="shared" si="14"/>
        <v>7356.2900000000009</v>
      </c>
      <c r="J103" s="96">
        <v>20000</v>
      </c>
      <c r="K103" s="102">
        <v>8000</v>
      </c>
      <c r="L103" s="116">
        <f t="shared" si="15"/>
        <v>-12000</v>
      </c>
    </row>
    <row r="104" spans="1:12" x14ac:dyDescent="0.3">
      <c r="A104" s="14">
        <v>2240</v>
      </c>
      <c r="B104" s="15" t="s">
        <v>23</v>
      </c>
      <c r="C104" s="50">
        <v>1321.76</v>
      </c>
      <c r="D104" s="50">
        <v>0</v>
      </c>
      <c r="E104" s="72">
        <v>986</v>
      </c>
      <c r="F104" s="73"/>
      <c r="G104" s="87"/>
      <c r="H104" s="87"/>
      <c r="I104" s="87">
        <f t="shared" si="14"/>
        <v>0</v>
      </c>
      <c r="J104" s="96">
        <v>12000</v>
      </c>
      <c r="K104" s="102">
        <v>2000</v>
      </c>
      <c r="L104" s="116">
        <f t="shared" si="15"/>
        <v>-10000</v>
      </c>
    </row>
    <row r="105" spans="1:12" x14ac:dyDescent="0.3">
      <c r="A105" s="12">
        <v>2250</v>
      </c>
      <c r="B105" s="13" t="s">
        <v>1</v>
      </c>
      <c r="C105" s="52"/>
      <c r="D105" s="50">
        <v>0</v>
      </c>
      <c r="E105" s="72">
        <v>769</v>
      </c>
      <c r="F105" s="73">
        <v>1715</v>
      </c>
      <c r="G105" s="87">
        <v>3000</v>
      </c>
      <c r="H105" s="87">
        <v>2296</v>
      </c>
      <c r="I105" s="87">
        <f t="shared" si="14"/>
        <v>704</v>
      </c>
      <c r="J105" s="96">
        <v>6000</v>
      </c>
      <c r="K105" s="102">
        <v>3000</v>
      </c>
      <c r="L105" s="116">
        <f t="shared" si="15"/>
        <v>-3000</v>
      </c>
    </row>
    <row r="106" spans="1:12" ht="46.8" x14ac:dyDescent="0.3">
      <c r="A106" s="14">
        <v>2282</v>
      </c>
      <c r="B106" s="7" t="s">
        <v>44</v>
      </c>
      <c r="C106" s="51"/>
      <c r="D106" s="51"/>
      <c r="E106" s="72"/>
      <c r="F106" s="73"/>
      <c r="G106" s="87"/>
      <c r="H106" s="87"/>
      <c r="I106" s="87">
        <f t="shared" si="14"/>
        <v>0</v>
      </c>
      <c r="J106" s="96">
        <v>3000</v>
      </c>
      <c r="K106" s="102">
        <v>3000</v>
      </c>
      <c r="L106" s="116"/>
    </row>
    <row r="107" spans="1:12" ht="31.2" x14ac:dyDescent="0.3">
      <c r="A107" s="12">
        <v>3110</v>
      </c>
      <c r="B107" s="13" t="s">
        <v>30</v>
      </c>
      <c r="C107" s="67"/>
      <c r="D107" s="67"/>
      <c r="E107" s="72">
        <v>0</v>
      </c>
      <c r="F107" s="73">
        <v>28022</v>
      </c>
      <c r="G107" s="87">
        <v>30000</v>
      </c>
      <c r="H107" s="87">
        <v>29759</v>
      </c>
      <c r="I107" s="87">
        <f t="shared" si="14"/>
        <v>241</v>
      </c>
      <c r="J107" s="96">
        <v>120000</v>
      </c>
      <c r="K107" s="102">
        <v>50000</v>
      </c>
      <c r="L107" s="116">
        <f t="shared" si="15"/>
        <v>-70000</v>
      </c>
    </row>
    <row r="108" spans="1:12" x14ac:dyDescent="0.3">
      <c r="A108" s="126" t="s">
        <v>135</v>
      </c>
      <c r="B108" s="127"/>
      <c r="C108" s="67"/>
      <c r="D108" s="67"/>
      <c r="E108" s="72"/>
      <c r="F108" s="110">
        <v>1295</v>
      </c>
      <c r="G108" s="87"/>
      <c r="H108" s="87"/>
      <c r="I108" s="87">
        <f t="shared" si="14"/>
        <v>0</v>
      </c>
      <c r="J108" s="96"/>
      <c r="K108" s="102"/>
      <c r="L108" s="116"/>
    </row>
    <row r="109" spans="1:12" x14ac:dyDescent="0.3">
      <c r="A109" s="29"/>
      <c r="B109" s="28" t="s">
        <v>71</v>
      </c>
      <c r="C109" s="58">
        <f t="shared" ref="C109:H109" si="17">SUM(C101:C107)</f>
        <v>304483</v>
      </c>
      <c r="D109" s="58">
        <f t="shared" si="17"/>
        <v>382086.51999999996</v>
      </c>
      <c r="E109" s="58">
        <f t="shared" si="17"/>
        <v>478366.07</v>
      </c>
      <c r="F109" s="58">
        <f t="shared" si="17"/>
        <v>641522.96</v>
      </c>
      <c r="G109" s="58">
        <f t="shared" si="17"/>
        <v>848400</v>
      </c>
      <c r="H109" s="59">
        <f t="shared" si="17"/>
        <v>622528.18999999994</v>
      </c>
      <c r="I109" s="54">
        <f t="shared" si="14"/>
        <v>225871.81000000006</v>
      </c>
      <c r="J109" s="54">
        <f>SUM(J101:J107)</f>
        <v>1015000</v>
      </c>
      <c r="K109" s="53">
        <f>SUM(K101:K107)</f>
        <v>798000</v>
      </c>
      <c r="L109" s="117">
        <f>K109-J109</f>
        <v>-217000</v>
      </c>
    </row>
    <row r="110" spans="1:12" ht="46.8" x14ac:dyDescent="0.3">
      <c r="A110" s="10"/>
      <c r="B110" s="38" t="s">
        <v>53</v>
      </c>
      <c r="C110" s="60" t="s">
        <v>77</v>
      </c>
      <c r="D110" s="60" t="s">
        <v>78</v>
      </c>
      <c r="E110" s="60" t="s">
        <v>98</v>
      </c>
      <c r="F110" s="63" t="s">
        <v>129</v>
      </c>
      <c r="G110" s="85" t="s">
        <v>130</v>
      </c>
      <c r="H110" s="105" t="s">
        <v>131</v>
      </c>
      <c r="I110" s="105" t="s">
        <v>139</v>
      </c>
      <c r="J110" s="95" t="s">
        <v>134</v>
      </c>
      <c r="K110" s="101" t="s">
        <v>133</v>
      </c>
      <c r="L110" s="116"/>
    </row>
    <row r="111" spans="1:12" x14ac:dyDescent="0.3">
      <c r="A111" s="12">
        <v>2111</v>
      </c>
      <c r="B111" s="13" t="s">
        <v>16</v>
      </c>
      <c r="C111" s="50">
        <v>1251683.44</v>
      </c>
      <c r="D111" s="50">
        <v>1255470.8799999999</v>
      </c>
      <c r="E111" s="72">
        <v>1304410.73</v>
      </c>
      <c r="F111" s="73">
        <v>1444122.92</v>
      </c>
      <c r="G111" s="87">
        <v>1730000</v>
      </c>
      <c r="H111" s="87">
        <v>1191184.1299999999</v>
      </c>
      <c r="I111" s="87">
        <f t="shared" si="14"/>
        <v>538815.87000000011</v>
      </c>
      <c r="J111" s="96">
        <v>2000000</v>
      </c>
      <c r="K111" s="102">
        <v>1900000</v>
      </c>
      <c r="L111" s="116">
        <f t="shared" si="15"/>
        <v>-100000</v>
      </c>
    </row>
    <row r="112" spans="1:12" x14ac:dyDescent="0.3">
      <c r="A112" s="12">
        <v>2120</v>
      </c>
      <c r="B112" s="13" t="s">
        <v>0</v>
      </c>
      <c r="C112" s="50">
        <v>286710.96000000002</v>
      </c>
      <c r="D112" s="50">
        <v>284542.05</v>
      </c>
      <c r="E112" s="72">
        <v>275519.14</v>
      </c>
      <c r="F112" s="73">
        <v>290603.65999999997</v>
      </c>
      <c r="G112" s="87">
        <v>470000</v>
      </c>
      <c r="H112" s="87">
        <v>234296.76</v>
      </c>
      <c r="I112" s="87">
        <f t="shared" si="14"/>
        <v>235703.24</v>
      </c>
      <c r="J112" s="96">
        <v>440000</v>
      </c>
      <c r="K112" s="102">
        <v>418000</v>
      </c>
      <c r="L112" s="116">
        <f t="shared" si="15"/>
        <v>-22000</v>
      </c>
    </row>
    <row r="113" spans="1:12" ht="31.2" x14ac:dyDescent="0.3">
      <c r="A113" s="12">
        <v>2210</v>
      </c>
      <c r="B113" s="13" t="s">
        <v>19</v>
      </c>
      <c r="C113" s="50">
        <v>363667.52</v>
      </c>
      <c r="D113" s="50">
        <v>95518.32</v>
      </c>
      <c r="E113" s="72">
        <v>375644.07</v>
      </c>
      <c r="F113" s="73">
        <v>143188.94</v>
      </c>
      <c r="G113" s="87">
        <v>748968</v>
      </c>
      <c r="H113" s="87">
        <v>724606.77</v>
      </c>
      <c r="I113" s="87">
        <f t="shared" si="14"/>
        <v>24361.229999999981</v>
      </c>
      <c r="J113" s="96">
        <v>600000</v>
      </c>
      <c r="K113" s="102">
        <v>600000</v>
      </c>
      <c r="L113" s="116"/>
    </row>
    <row r="114" spans="1:12" s="111" customFormat="1" x14ac:dyDescent="0.3">
      <c r="A114" s="2">
        <v>2230</v>
      </c>
      <c r="B114" s="7" t="s">
        <v>56</v>
      </c>
      <c r="C114" s="50"/>
      <c r="D114" s="50"/>
      <c r="E114" s="72"/>
      <c r="F114" s="73">
        <v>14306.52</v>
      </c>
      <c r="G114" s="87">
        <v>25000</v>
      </c>
      <c r="H114" s="87">
        <v>20124</v>
      </c>
      <c r="I114" s="87">
        <f t="shared" si="14"/>
        <v>4876</v>
      </c>
      <c r="J114" s="96">
        <v>0</v>
      </c>
      <c r="K114" s="102"/>
      <c r="L114" s="116"/>
    </row>
    <row r="115" spans="1:12" x14ac:dyDescent="0.3">
      <c r="A115" s="12">
        <v>2240</v>
      </c>
      <c r="B115" s="13" t="s">
        <v>23</v>
      </c>
      <c r="C115" s="50">
        <v>61921.49</v>
      </c>
      <c r="D115" s="50">
        <v>33610</v>
      </c>
      <c r="E115" s="72">
        <v>165932.98000000001</v>
      </c>
      <c r="F115" s="73">
        <v>25480.01</v>
      </c>
      <c r="G115" s="87">
        <v>356160</v>
      </c>
      <c r="H115" s="87">
        <v>192920</v>
      </c>
      <c r="I115" s="87">
        <f t="shared" si="14"/>
        <v>163240</v>
      </c>
      <c r="J115" s="96">
        <v>600000</v>
      </c>
      <c r="K115" s="102">
        <v>600000</v>
      </c>
      <c r="L115" s="116"/>
    </row>
    <row r="116" spans="1:12" ht="53.4" customHeight="1" x14ac:dyDescent="0.3">
      <c r="A116" s="12">
        <v>2250</v>
      </c>
      <c r="B116" s="13" t="s">
        <v>1</v>
      </c>
      <c r="C116" s="50">
        <v>408529.36</v>
      </c>
      <c r="D116" s="50">
        <v>0</v>
      </c>
      <c r="E116" s="72">
        <v>7706</v>
      </c>
      <c r="F116" s="73">
        <v>2400</v>
      </c>
      <c r="G116" s="87">
        <v>18000</v>
      </c>
      <c r="H116" s="87">
        <v>15362.3</v>
      </c>
      <c r="I116" s="87">
        <f t="shared" si="14"/>
        <v>2637.7000000000007</v>
      </c>
      <c r="J116" s="96">
        <v>20000</v>
      </c>
      <c r="K116" s="102">
        <v>20000</v>
      </c>
      <c r="L116" s="116"/>
    </row>
    <row r="117" spans="1:12" x14ac:dyDescent="0.3">
      <c r="A117" s="12">
        <v>2273</v>
      </c>
      <c r="B117" s="13" t="s">
        <v>5</v>
      </c>
      <c r="C117" s="67"/>
      <c r="D117" s="50">
        <v>779913.21</v>
      </c>
      <c r="E117" s="72">
        <v>594980.36</v>
      </c>
      <c r="F117" s="73">
        <v>509352.94</v>
      </c>
      <c r="G117" s="87">
        <v>1289500</v>
      </c>
      <c r="H117" s="87">
        <v>658388.67000000004</v>
      </c>
      <c r="I117" s="87">
        <f t="shared" si="14"/>
        <v>631111.32999999996</v>
      </c>
      <c r="J117" s="96">
        <v>1100000</v>
      </c>
      <c r="K117" s="102">
        <v>1100000</v>
      </c>
      <c r="L117" s="116"/>
    </row>
    <row r="118" spans="1:12" ht="31.2" x14ac:dyDescent="0.3">
      <c r="A118" s="12">
        <v>2275</v>
      </c>
      <c r="B118" s="13" t="s">
        <v>27</v>
      </c>
      <c r="C118" s="67"/>
      <c r="D118" s="50"/>
      <c r="E118" s="72"/>
      <c r="F118" s="73"/>
      <c r="G118" s="87">
        <v>18000</v>
      </c>
      <c r="H118" s="87">
        <v>17100</v>
      </c>
      <c r="I118" s="87">
        <f t="shared" si="14"/>
        <v>900</v>
      </c>
      <c r="J118" s="96"/>
      <c r="K118" s="102"/>
      <c r="L118" s="116"/>
    </row>
    <row r="119" spans="1:12" ht="46.8" x14ac:dyDescent="0.3">
      <c r="A119" s="12">
        <v>2282</v>
      </c>
      <c r="B119" s="13" t="s">
        <v>44</v>
      </c>
      <c r="C119" s="67"/>
      <c r="D119" s="67"/>
      <c r="E119" s="72">
        <v>1060</v>
      </c>
      <c r="F119" s="73"/>
      <c r="G119" s="87">
        <v>0</v>
      </c>
      <c r="H119" s="87">
        <v>0</v>
      </c>
      <c r="I119" s="87">
        <f t="shared" si="14"/>
        <v>0</v>
      </c>
      <c r="J119" s="96">
        <v>5000</v>
      </c>
      <c r="K119" s="102">
        <v>5000</v>
      </c>
      <c r="L119" s="116"/>
    </row>
    <row r="120" spans="1:12" x14ac:dyDescent="0.3">
      <c r="A120" s="2">
        <v>2800</v>
      </c>
      <c r="B120" s="7" t="s">
        <v>6</v>
      </c>
      <c r="C120" s="67"/>
      <c r="D120" s="67"/>
      <c r="E120" s="72"/>
      <c r="F120" s="73"/>
      <c r="G120" s="87">
        <v>30600</v>
      </c>
      <c r="H120" s="87">
        <v>30510.98</v>
      </c>
      <c r="I120" s="87">
        <f t="shared" si="14"/>
        <v>89.020000000000437</v>
      </c>
      <c r="J120" s="96"/>
      <c r="K120" s="102"/>
      <c r="L120" s="116"/>
    </row>
    <row r="121" spans="1:12" ht="31.2" x14ac:dyDescent="0.3">
      <c r="A121" s="12">
        <v>3110</v>
      </c>
      <c r="B121" s="13" t="s">
        <v>30</v>
      </c>
      <c r="C121" s="50">
        <v>108160</v>
      </c>
      <c r="D121" s="50">
        <v>99500</v>
      </c>
      <c r="E121" s="72">
        <v>30400</v>
      </c>
      <c r="F121" s="73"/>
      <c r="G121" s="87">
        <v>204462</v>
      </c>
      <c r="H121" s="87">
        <v>198729</v>
      </c>
      <c r="I121" s="87">
        <f t="shared" si="14"/>
        <v>5733</v>
      </c>
      <c r="J121" s="96">
        <v>200000</v>
      </c>
      <c r="K121" s="102">
        <v>200000</v>
      </c>
      <c r="L121" s="116"/>
    </row>
    <row r="122" spans="1:12" x14ac:dyDescent="0.3">
      <c r="A122" s="12">
        <v>3132</v>
      </c>
      <c r="B122" s="7" t="s">
        <v>86</v>
      </c>
      <c r="C122" s="50">
        <v>868859</v>
      </c>
      <c r="D122" s="51">
        <v>0</v>
      </c>
      <c r="E122" s="72">
        <v>9081</v>
      </c>
      <c r="F122" s="73"/>
      <c r="G122" s="87">
        <v>33070</v>
      </c>
      <c r="H122" s="87">
        <v>33057.599999999999</v>
      </c>
      <c r="I122" s="87">
        <f t="shared" si="14"/>
        <v>12.400000000001455</v>
      </c>
      <c r="J122" s="96">
        <v>3119931</v>
      </c>
      <c r="K122" s="102">
        <v>1000000</v>
      </c>
      <c r="L122" s="116">
        <f t="shared" si="15"/>
        <v>-2119931</v>
      </c>
    </row>
    <row r="123" spans="1:12" x14ac:dyDescent="0.3">
      <c r="A123" s="128" t="s">
        <v>135</v>
      </c>
      <c r="B123" s="129"/>
      <c r="C123" s="107"/>
      <c r="D123" s="107"/>
      <c r="E123" s="112"/>
      <c r="F123" s="110">
        <v>11150.6</v>
      </c>
      <c r="G123" s="94">
        <v>30330.3</v>
      </c>
      <c r="H123" s="94">
        <v>30330.3</v>
      </c>
      <c r="I123" s="94">
        <f t="shared" si="14"/>
        <v>0</v>
      </c>
      <c r="J123" s="97"/>
      <c r="K123" s="103"/>
      <c r="L123" s="116"/>
    </row>
    <row r="124" spans="1:12" x14ac:dyDescent="0.3">
      <c r="A124" s="29"/>
      <c r="B124" s="28" t="s">
        <v>71</v>
      </c>
      <c r="C124" s="58">
        <f t="shared" ref="C124:H124" si="18">SUM(C111:C122)</f>
        <v>3349531.77</v>
      </c>
      <c r="D124" s="58">
        <f t="shared" si="18"/>
        <v>2548554.46</v>
      </c>
      <c r="E124" s="58">
        <f t="shared" si="18"/>
        <v>2764734.2800000003</v>
      </c>
      <c r="F124" s="58">
        <f t="shared" si="18"/>
        <v>2429454.9899999998</v>
      </c>
      <c r="G124" s="58">
        <f t="shared" si="18"/>
        <v>4923760</v>
      </c>
      <c r="H124" s="59">
        <f t="shared" si="18"/>
        <v>3316280.21</v>
      </c>
      <c r="I124" s="54">
        <f t="shared" si="14"/>
        <v>1607479.79</v>
      </c>
      <c r="J124" s="54">
        <f t="shared" ref="J124" si="19">SUM(J111:J122)</f>
        <v>8084931</v>
      </c>
      <c r="K124" s="53">
        <f>SUM(K111:K122)</f>
        <v>5843000</v>
      </c>
      <c r="L124" s="117">
        <f t="shared" si="15"/>
        <v>-2241931</v>
      </c>
    </row>
    <row r="125" spans="1:12" ht="46.8" x14ac:dyDescent="0.3">
      <c r="A125" s="10"/>
      <c r="B125" s="38" t="s">
        <v>54</v>
      </c>
      <c r="C125" s="60" t="s">
        <v>77</v>
      </c>
      <c r="D125" s="60" t="s">
        <v>78</v>
      </c>
      <c r="E125" s="60" t="s">
        <v>98</v>
      </c>
      <c r="F125" s="63" t="s">
        <v>129</v>
      </c>
      <c r="G125" s="85" t="s">
        <v>130</v>
      </c>
      <c r="H125" s="105" t="s">
        <v>131</v>
      </c>
      <c r="I125" s="105" t="s">
        <v>139</v>
      </c>
      <c r="J125" s="95" t="s">
        <v>134</v>
      </c>
      <c r="K125" s="101" t="s">
        <v>133</v>
      </c>
      <c r="L125" s="116"/>
    </row>
    <row r="126" spans="1:12" ht="48.6" customHeight="1" x14ac:dyDescent="0.3">
      <c r="A126" s="12">
        <v>2111</v>
      </c>
      <c r="B126" s="13" t="s">
        <v>16</v>
      </c>
      <c r="C126" s="50">
        <v>48595.31</v>
      </c>
      <c r="D126" s="50">
        <v>151897</v>
      </c>
      <c r="E126" s="72">
        <v>198300.81</v>
      </c>
      <c r="F126" s="73">
        <v>308628.7</v>
      </c>
      <c r="G126" s="87">
        <v>687000</v>
      </c>
      <c r="H126" s="87">
        <v>414114.74</v>
      </c>
      <c r="I126" s="87">
        <f t="shared" si="14"/>
        <v>272885.26</v>
      </c>
      <c r="J126" s="96">
        <v>760000</v>
      </c>
      <c r="K126" s="102">
        <v>550000</v>
      </c>
      <c r="L126" s="116">
        <f t="shared" si="15"/>
        <v>-210000</v>
      </c>
    </row>
    <row r="127" spans="1:12" ht="26.4" customHeight="1" x14ac:dyDescent="0.3">
      <c r="A127" s="12">
        <v>2120</v>
      </c>
      <c r="B127" s="13" t="s">
        <v>0</v>
      </c>
      <c r="C127" s="50">
        <v>10690.97</v>
      </c>
      <c r="D127" s="50">
        <v>33417.33</v>
      </c>
      <c r="E127" s="72">
        <v>43626.18</v>
      </c>
      <c r="F127" s="73">
        <v>66963.649999999994</v>
      </c>
      <c r="G127" s="87">
        <v>151140</v>
      </c>
      <c r="H127" s="87">
        <v>94012.22</v>
      </c>
      <c r="I127" s="87">
        <f t="shared" si="14"/>
        <v>57127.78</v>
      </c>
      <c r="J127" s="96">
        <v>167200</v>
      </c>
      <c r="K127" s="102">
        <v>121000</v>
      </c>
      <c r="L127" s="116">
        <f t="shared" si="15"/>
        <v>-46200</v>
      </c>
    </row>
    <row r="128" spans="1:12" ht="15.6" customHeight="1" x14ac:dyDescent="0.3">
      <c r="A128" s="12">
        <v>2210</v>
      </c>
      <c r="B128" s="13" t="s">
        <v>19</v>
      </c>
      <c r="C128" s="50">
        <v>52538.5</v>
      </c>
      <c r="D128" s="50">
        <v>4084.17</v>
      </c>
      <c r="E128" s="72">
        <v>8969.94</v>
      </c>
      <c r="F128" s="73">
        <v>11088.58</v>
      </c>
      <c r="G128" s="87">
        <v>55800</v>
      </c>
      <c r="H128" s="87">
        <v>53242.01</v>
      </c>
      <c r="I128" s="87">
        <f t="shared" si="14"/>
        <v>2557.989999999998</v>
      </c>
      <c r="J128" s="96">
        <v>50000</v>
      </c>
      <c r="K128" s="102">
        <v>5000</v>
      </c>
      <c r="L128" s="116">
        <f t="shared" si="15"/>
        <v>-45000</v>
      </c>
    </row>
    <row r="129" spans="1:12" ht="31.2" x14ac:dyDescent="0.3">
      <c r="A129" s="12">
        <v>2220</v>
      </c>
      <c r="B129" s="13" t="s">
        <v>21</v>
      </c>
      <c r="C129" s="52"/>
      <c r="D129" s="50">
        <v>0</v>
      </c>
      <c r="E129" s="72"/>
      <c r="F129" s="73"/>
      <c r="G129" s="87">
        <v>0</v>
      </c>
      <c r="H129" s="87">
        <v>0</v>
      </c>
      <c r="I129" s="87">
        <f t="shared" si="14"/>
        <v>0</v>
      </c>
      <c r="J129" s="96">
        <v>5000</v>
      </c>
      <c r="K129" s="102">
        <v>5000</v>
      </c>
      <c r="L129" s="116"/>
    </row>
    <row r="130" spans="1:12" ht="66" customHeight="1" x14ac:dyDescent="0.3">
      <c r="A130" s="12">
        <v>2240</v>
      </c>
      <c r="B130" s="13" t="s">
        <v>23</v>
      </c>
      <c r="C130" s="67"/>
      <c r="D130" s="50">
        <v>0</v>
      </c>
      <c r="E130" s="72">
        <v>2050</v>
      </c>
      <c r="F130" s="66">
        <v>610</v>
      </c>
      <c r="G130" s="87">
        <v>0</v>
      </c>
      <c r="H130" s="87">
        <v>0</v>
      </c>
      <c r="I130" s="87">
        <f t="shared" si="14"/>
        <v>0</v>
      </c>
      <c r="J130" s="96">
        <v>12000</v>
      </c>
      <c r="K130" s="102"/>
      <c r="L130" s="116">
        <f t="shared" si="15"/>
        <v>-12000</v>
      </c>
    </row>
    <row r="131" spans="1:12" x14ac:dyDescent="0.3">
      <c r="A131" s="12">
        <v>2250</v>
      </c>
      <c r="B131" s="13" t="s">
        <v>1</v>
      </c>
      <c r="C131" s="67"/>
      <c r="D131" s="50">
        <v>0</v>
      </c>
      <c r="E131" s="72">
        <v>1264</v>
      </c>
      <c r="F131" s="66"/>
      <c r="G131" s="87">
        <v>0</v>
      </c>
      <c r="H131" s="87">
        <v>0</v>
      </c>
      <c r="I131" s="87">
        <f t="shared" si="14"/>
        <v>0</v>
      </c>
      <c r="J131" s="96">
        <v>6000</v>
      </c>
      <c r="K131" s="102">
        <v>3000</v>
      </c>
      <c r="L131" s="116">
        <f t="shared" si="15"/>
        <v>-3000</v>
      </c>
    </row>
    <row r="132" spans="1:12" x14ac:dyDescent="0.3">
      <c r="A132" s="12">
        <v>2730</v>
      </c>
      <c r="B132" s="13" t="s">
        <v>11</v>
      </c>
      <c r="C132" s="50">
        <v>34894</v>
      </c>
      <c r="D132" s="50">
        <v>16810</v>
      </c>
      <c r="E132" s="72">
        <v>23620</v>
      </c>
      <c r="F132" s="66">
        <v>0</v>
      </c>
      <c r="G132" s="87">
        <v>0</v>
      </c>
      <c r="H132" s="87">
        <v>0</v>
      </c>
      <c r="I132" s="87">
        <f t="shared" si="14"/>
        <v>0</v>
      </c>
      <c r="J132" s="96"/>
      <c r="K132" s="102"/>
      <c r="L132" s="116"/>
    </row>
    <row r="133" spans="1:12" ht="31.2" x14ac:dyDescent="0.3">
      <c r="A133" s="27">
        <v>3110</v>
      </c>
      <c r="B133" s="27" t="s">
        <v>30</v>
      </c>
      <c r="C133" s="50">
        <v>15000</v>
      </c>
      <c r="D133" s="67"/>
      <c r="E133" s="72"/>
      <c r="F133" s="66"/>
      <c r="G133" s="87">
        <v>22200</v>
      </c>
      <c r="H133" s="87">
        <v>22199</v>
      </c>
      <c r="I133" s="87">
        <f t="shared" si="14"/>
        <v>1</v>
      </c>
      <c r="J133" s="96"/>
      <c r="K133" s="102"/>
      <c r="L133" s="116"/>
    </row>
    <row r="134" spans="1:12" x14ac:dyDescent="0.3">
      <c r="A134" s="29"/>
      <c r="B134" s="28" t="s">
        <v>71</v>
      </c>
      <c r="C134" s="68">
        <f t="shared" ref="C134:E134" si="20">SUM(C126:C133)</f>
        <v>161718.78</v>
      </c>
      <c r="D134" s="68">
        <f t="shared" si="20"/>
        <v>206208.50000000003</v>
      </c>
      <c r="E134" s="68">
        <f t="shared" si="20"/>
        <v>277830.93</v>
      </c>
      <c r="F134" s="68">
        <f>SUM(F126:F133)</f>
        <v>387290.93</v>
      </c>
      <c r="G134" s="68">
        <f t="shared" ref="G134:J134" si="21">SUM(G126:G133)</f>
        <v>916140</v>
      </c>
      <c r="H134" s="106">
        <f>SUM(H126:H133)</f>
        <v>583567.97</v>
      </c>
      <c r="I134" s="54">
        <f t="shared" si="14"/>
        <v>332572.03000000003</v>
      </c>
      <c r="J134" s="98">
        <f t="shared" si="21"/>
        <v>1000200</v>
      </c>
      <c r="K134" s="53">
        <f>SUM(K126:K133)</f>
        <v>684000</v>
      </c>
      <c r="L134" s="117">
        <f t="shared" si="15"/>
        <v>-316200</v>
      </c>
    </row>
    <row r="135" spans="1:12" ht="46.8" x14ac:dyDescent="0.3">
      <c r="A135" s="10"/>
      <c r="B135" s="38" t="s">
        <v>102</v>
      </c>
      <c r="C135" s="60" t="s">
        <v>77</v>
      </c>
      <c r="D135" s="60" t="s">
        <v>78</v>
      </c>
      <c r="E135" s="60" t="s">
        <v>98</v>
      </c>
      <c r="F135" s="63" t="s">
        <v>129</v>
      </c>
      <c r="G135" s="85" t="s">
        <v>130</v>
      </c>
      <c r="H135" s="105" t="s">
        <v>131</v>
      </c>
      <c r="I135" s="105" t="s">
        <v>139</v>
      </c>
      <c r="J135" s="95" t="s">
        <v>134</v>
      </c>
      <c r="K135" s="101" t="s">
        <v>133</v>
      </c>
      <c r="L135" s="116"/>
    </row>
    <row r="136" spans="1:12" ht="31.2" x14ac:dyDescent="0.3">
      <c r="A136" s="12">
        <v>2210</v>
      </c>
      <c r="B136" s="13" t="s">
        <v>19</v>
      </c>
      <c r="C136" s="67"/>
      <c r="D136" s="50"/>
      <c r="E136" s="72"/>
      <c r="F136" s="66">
        <v>5000</v>
      </c>
      <c r="G136" s="87">
        <v>0</v>
      </c>
      <c r="H136" s="87">
        <v>0</v>
      </c>
      <c r="I136" s="87">
        <f t="shared" si="14"/>
        <v>0</v>
      </c>
      <c r="J136" s="96"/>
      <c r="K136" s="102"/>
      <c r="L136" s="116"/>
    </row>
    <row r="137" spans="1:12" x14ac:dyDescent="0.3">
      <c r="A137" s="12">
        <v>2730</v>
      </c>
      <c r="B137" s="13" t="s">
        <v>11</v>
      </c>
      <c r="C137" s="50"/>
      <c r="D137" s="50"/>
      <c r="E137" s="72"/>
      <c r="F137" s="66">
        <v>625620</v>
      </c>
      <c r="G137" s="87">
        <v>1515000</v>
      </c>
      <c r="H137" s="87">
        <v>1513000</v>
      </c>
      <c r="I137" s="87">
        <f t="shared" si="14"/>
        <v>2000</v>
      </c>
      <c r="J137" s="96">
        <v>700000</v>
      </c>
      <c r="K137" s="102">
        <v>700000</v>
      </c>
      <c r="L137" s="116"/>
    </row>
    <row r="138" spans="1:12" x14ac:dyDescent="0.3">
      <c r="A138" s="29"/>
      <c r="B138" s="28" t="s">
        <v>71</v>
      </c>
      <c r="C138" s="58">
        <f t="shared" ref="C138:G138" si="22">SUM(C136:C137)</f>
        <v>0</v>
      </c>
      <c r="D138" s="58">
        <f t="shared" si="22"/>
        <v>0</v>
      </c>
      <c r="E138" s="58">
        <f t="shared" si="22"/>
        <v>0</v>
      </c>
      <c r="F138" s="58">
        <f t="shared" si="22"/>
        <v>630620</v>
      </c>
      <c r="G138" s="54">
        <f t="shared" si="22"/>
        <v>1515000</v>
      </c>
      <c r="H138" s="54">
        <f>H137</f>
        <v>1513000</v>
      </c>
      <c r="I138" s="54">
        <f t="shared" si="14"/>
        <v>2000</v>
      </c>
      <c r="J138" s="54">
        <f>SUM(J136:J137)</f>
        <v>700000</v>
      </c>
      <c r="K138" s="53">
        <f>SUM(K136:K137)</f>
        <v>700000</v>
      </c>
      <c r="L138" s="116"/>
    </row>
    <row r="139" spans="1:12" ht="46.8" x14ac:dyDescent="0.3">
      <c r="A139" s="10"/>
      <c r="B139" s="38" t="s">
        <v>55</v>
      </c>
      <c r="C139" s="60" t="s">
        <v>77</v>
      </c>
      <c r="D139" s="60" t="s">
        <v>78</v>
      </c>
      <c r="E139" s="60" t="s">
        <v>98</v>
      </c>
      <c r="F139" s="63" t="s">
        <v>129</v>
      </c>
      <c r="G139" s="85" t="s">
        <v>130</v>
      </c>
      <c r="H139" s="105" t="s">
        <v>131</v>
      </c>
      <c r="I139" s="105" t="s">
        <v>139</v>
      </c>
      <c r="J139" s="95" t="s">
        <v>134</v>
      </c>
      <c r="K139" s="101" t="s">
        <v>133</v>
      </c>
      <c r="L139" s="116"/>
    </row>
    <row r="140" spans="1:12" x14ac:dyDescent="0.3">
      <c r="A140" s="14">
        <v>2111</v>
      </c>
      <c r="B140" s="15" t="s">
        <v>16</v>
      </c>
      <c r="C140" s="50">
        <v>775183.19</v>
      </c>
      <c r="D140" s="50">
        <v>705524.07</v>
      </c>
      <c r="E140" s="78">
        <v>649266.27</v>
      </c>
      <c r="F140" s="66">
        <v>955902.49</v>
      </c>
      <c r="G140" s="87">
        <v>1450000</v>
      </c>
      <c r="H140" s="87">
        <v>1115410.3999999999</v>
      </c>
      <c r="I140" s="87">
        <f t="shared" si="14"/>
        <v>334589.60000000009</v>
      </c>
      <c r="J140" s="96">
        <v>1700000</v>
      </c>
      <c r="K140" s="102">
        <v>1700000</v>
      </c>
      <c r="L140" s="116"/>
    </row>
    <row r="141" spans="1:12" x14ac:dyDescent="0.3">
      <c r="A141" s="14">
        <v>2120</v>
      </c>
      <c r="B141" s="15" t="s">
        <v>0</v>
      </c>
      <c r="C141" s="50">
        <v>171190.16</v>
      </c>
      <c r="D141" s="50">
        <v>163575.07</v>
      </c>
      <c r="E141" s="78">
        <v>144478.04</v>
      </c>
      <c r="F141" s="66">
        <v>215318.04</v>
      </c>
      <c r="G141" s="87">
        <v>320000</v>
      </c>
      <c r="H141" s="87">
        <v>244195.14</v>
      </c>
      <c r="I141" s="87">
        <f t="shared" si="14"/>
        <v>75804.859999999986</v>
      </c>
      <c r="J141" s="96">
        <v>400000</v>
      </c>
      <c r="K141" s="102">
        <v>400000</v>
      </c>
      <c r="L141" s="116"/>
    </row>
    <row r="142" spans="1:12" ht="85.8" customHeight="1" x14ac:dyDescent="0.3">
      <c r="A142" s="14">
        <v>2210</v>
      </c>
      <c r="B142" s="15" t="s">
        <v>19</v>
      </c>
      <c r="C142" s="50">
        <v>188088.81</v>
      </c>
      <c r="D142" s="50">
        <v>360151.67</v>
      </c>
      <c r="E142" s="78">
        <v>194893.09</v>
      </c>
      <c r="F142" s="66">
        <v>112238.15</v>
      </c>
      <c r="G142" s="87">
        <v>333000</v>
      </c>
      <c r="H142" s="87">
        <v>253616.76</v>
      </c>
      <c r="I142" s="87">
        <f t="shared" si="14"/>
        <v>79383.239999999991</v>
      </c>
      <c r="J142" s="96">
        <v>350000</v>
      </c>
      <c r="K142" s="102">
        <v>350000</v>
      </c>
      <c r="L142" s="116"/>
    </row>
    <row r="143" spans="1:12" ht="31.2" x14ac:dyDescent="0.3">
      <c r="A143" s="14">
        <v>2220</v>
      </c>
      <c r="B143" s="15" t="s">
        <v>21</v>
      </c>
      <c r="C143" s="50">
        <v>7861.15</v>
      </c>
      <c r="D143" s="50">
        <v>0</v>
      </c>
      <c r="E143" s="78">
        <v>2687.58</v>
      </c>
      <c r="F143" s="66"/>
      <c r="G143" s="87">
        <v>10000</v>
      </c>
      <c r="H143" s="87">
        <v>6028.45</v>
      </c>
      <c r="I143" s="87">
        <f t="shared" si="14"/>
        <v>3971.55</v>
      </c>
      <c r="J143" s="96">
        <v>12000</v>
      </c>
      <c r="K143" s="102">
        <v>12000</v>
      </c>
      <c r="L143" s="116"/>
    </row>
    <row r="144" spans="1:12" x14ac:dyDescent="0.3">
      <c r="A144" s="2">
        <v>2230</v>
      </c>
      <c r="B144" s="7" t="s">
        <v>56</v>
      </c>
      <c r="C144" s="50"/>
      <c r="D144" s="50"/>
      <c r="E144" s="78"/>
      <c r="F144" s="66">
        <v>7950</v>
      </c>
      <c r="G144" s="87">
        <v>20000</v>
      </c>
      <c r="H144" s="87">
        <v>14620</v>
      </c>
      <c r="I144" s="87">
        <f t="shared" si="14"/>
        <v>5380</v>
      </c>
      <c r="J144" s="96"/>
      <c r="K144" s="102"/>
      <c r="L144" s="116"/>
    </row>
    <row r="145" spans="1:12" x14ac:dyDescent="0.3">
      <c r="A145" s="14">
        <v>2240</v>
      </c>
      <c r="B145" s="15" t="s">
        <v>23</v>
      </c>
      <c r="C145" s="50">
        <v>60250</v>
      </c>
      <c r="D145" s="50">
        <v>49380</v>
      </c>
      <c r="E145" s="78">
        <v>161999</v>
      </c>
      <c r="F145" s="66">
        <v>33700</v>
      </c>
      <c r="G145" s="87">
        <v>500000</v>
      </c>
      <c r="H145" s="87">
        <v>138843.39000000001</v>
      </c>
      <c r="I145" s="87">
        <f t="shared" si="14"/>
        <v>361156.61</v>
      </c>
      <c r="J145" s="96">
        <v>300000</v>
      </c>
      <c r="K145" s="102">
        <v>300000</v>
      </c>
      <c r="L145" s="116"/>
    </row>
    <row r="146" spans="1:12" x14ac:dyDescent="0.3">
      <c r="A146" s="14">
        <v>2250</v>
      </c>
      <c r="B146" s="15" t="s">
        <v>1</v>
      </c>
      <c r="C146" s="69"/>
      <c r="D146" s="50">
        <v>0</v>
      </c>
      <c r="E146" s="78">
        <v>300</v>
      </c>
      <c r="F146" s="66">
        <v>2900</v>
      </c>
      <c r="G146" s="87">
        <v>10000</v>
      </c>
      <c r="H146" s="87">
        <v>6700.74</v>
      </c>
      <c r="I146" s="87">
        <f t="shared" si="14"/>
        <v>3299.26</v>
      </c>
      <c r="J146" s="96">
        <v>10000</v>
      </c>
      <c r="K146" s="102">
        <v>10000</v>
      </c>
      <c r="L146" s="116"/>
    </row>
    <row r="147" spans="1:12" ht="46.8" x14ac:dyDescent="0.3">
      <c r="A147" s="14">
        <v>2282</v>
      </c>
      <c r="B147" s="15" t="s">
        <v>44</v>
      </c>
      <c r="C147" s="69"/>
      <c r="D147" s="52"/>
      <c r="E147" s="78">
        <v>530</v>
      </c>
      <c r="F147" s="66"/>
      <c r="G147" s="87">
        <v>10000</v>
      </c>
      <c r="H147" s="87">
        <v>0</v>
      </c>
      <c r="I147" s="87">
        <f t="shared" si="14"/>
        <v>10000</v>
      </c>
      <c r="J147" s="96">
        <v>2000</v>
      </c>
      <c r="K147" s="102">
        <v>2000</v>
      </c>
      <c r="L147" s="116"/>
    </row>
    <row r="148" spans="1:12" x14ac:dyDescent="0.3">
      <c r="A148" s="14">
        <v>2800</v>
      </c>
      <c r="B148" s="15" t="s">
        <v>6</v>
      </c>
      <c r="C148" s="69"/>
      <c r="D148" s="50">
        <v>8000</v>
      </c>
      <c r="E148" s="78">
        <v>8000</v>
      </c>
      <c r="F148" s="66"/>
      <c r="G148" s="87">
        <v>2000</v>
      </c>
      <c r="H148" s="87">
        <v>0</v>
      </c>
      <c r="I148" s="87">
        <f t="shared" si="14"/>
        <v>2000</v>
      </c>
      <c r="J148" s="96">
        <v>2000</v>
      </c>
      <c r="K148" s="102">
        <v>2000</v>
      </c>
      <c r="L148" s="116"/>
    </row>
    <row r="149" spans="1:12" ht="76.2" customHeight="1" x14ac:dyDescent="0.3">
      <c r="A149" s="12">
        <v>3110</v>
      </c>
      <c r="B149" s="13" t="s">
        <v>30</v>
      </c>
      <c r="C149" s="50">
        <v>16998</v>
      </c>
      <c r="D149" s="67"/>
      <c r="E149" s="78">
        <v>0</v>
      </c>
      <c r="F149" s="66">
        <v>21667</v>
      </c>
      <c r="G149" s="87">
        <v>98000</v>
      </c>
      <c r="H149" s="87">
        <v>0</v>
      </c>
      <c r="I149" s="87">
        <f t="shared" si="14"/>
        <v>98000</v>
      </c>
      <c r="J149" s="96"/>
      <c r="K149" s="102"/>
      <c r="L149" s="116"/>
    </row>
    <row r="150" spans="1:12" x14ac:dyDescent="0.3">
      <c r="A150" s="29"/>
      <c r="B150" s="28" t="s">
        <v>71</v>
      </c>
      <c r="C150" s="58">
        <f t="shared" ref="C150:F150" si="23">SUM(C140:C149)</f>
        <v>1219571.3099999998</v>
      </c>
      <c r="D150" s="70">
        <f t="shared" si="23"/>
        <v>1286630.8099999998</v>
      </c>
      <c r="E150" s="58">
        <f t="shared" si="23"/>
        <v>1162153.98</v>
      </c>
      <c r="F150" s="59">
        <f t="shared" si="23"/>
        <v>1349675.68</v>
      </c>
      <c r="G150" s="53">
        <f t="shared" ref="G150:J150" si="24">SUM(G140:G149)</f>
        <v>2753000</v>
      </c>
      <c r="H150" s="54">
        <f>SUM(H140:H149)</f>
        <v>1779414.8800000001</v>
      </c>
      <c r="I150" s="54">
        <f>G150-H150</f>
        <v>973585.11999999988</v>
      </c>
      <c r="J150" s="54">
        <f t="shared" si="24"/>
        <v>2776000</v>
      </c>
      <c r="K150" s="53">
        <f>SUM(K140:K149)</f>
        <v>2776000</v>
      </c>
      <c r="L150" s="116">
        <f t="shared" si="15"/>
        <v>0</v>
      </c>
    </row>
    <row r="151" spans="1:12" ht="46.8" x14ac:dyDescent="0.3">
      <c r="A151" s="10"/>
      <c r="B151" s="38" t="s">
        <v>89</v>
      </c>
      <c r="C151" s="60" t="s">
        <v>77</v>
      </c>
      <c r="D151" s="60" t="s">
        <v>78</v>
      </c>
      <c r="E151" s="60" t="s">
        <v>99</v>
      </c>
      <c r="F151" s="63" t="s">
        <v>129</v>
      </c>
      <c r="G151" s="85" t="s">
        <v>130</v>
      </c>
      <c r="H151" s="105" t="s">
        <v>131</v>
      </c>
      <c r="I151" s="105" t="s">
        <v>139</v>
      </c>
      <c r="J151" s="95" t="s">
        <v>134</v>
      </c>
      <c r="K151" s="101" t="s">
        <v>133</v>
      </c>
      <c r="L151" s="116"/>
    </row>
    <row r="152" spans="1:12" ht="31.2" x14ac:dyDescent="0.3">
      <c r="A152" s="14">
        <v>2210</v>
      </c>
      <c r="B152" s="15" t="s">
        <v>19</v>
      </c>
      <c r="C152" s="69">
        <v>308337.5</v>
      </c>
      <c r="D152" s="50">
        <v>59418.52</v>
      </c>
      <c r="E152" s="78">
        <v>403342.2</v>
      </c>
      <c r="F152" s="66">
        <v>89550</v>
      </c>
      <c r="G152" s="87">
        <v>282000</v>
      </c>
      <c r="H152" s="87">
        <v>126680</v>
      </c>
      <c r="I152" s="87">
        <f t="shared" si="14"/>
        <v>155320</v>
      </c>
      <c r="J152" s="96">
        <v>200000</v>
      </c>
      <c r="K152" s="102">
        <v>200000</v>
      </c>
      <c r="L152" s="116"/>
    </row>
    <row r="153" spans="1:12" s="19" customFormat="1" x14ac:dyDescent="0.3">
      <c r="A153" s="14">
        <v>2230</v>
      </c>
      <c r="B153" s="7" t="s">
        <v>56</v>
      </c>
      <c r="C153" s="69"/>
      <c r="D153" s="50"/>
      <c r="E153" s="78"/>
      <c r="F153" s="66"/>
      <c r="G153" s="87">
        <v>78000</v>
      </c>
      <c r="H153" s="87">
        <v>76950</v>
      </c>
      <c r="I153" s="87">
        <f t="shared" si="14"/>
        <v>1050</v>
      </c>
      <c r="J153" s="96"/>
      <c r="K153" s="102"/>
      <c r="L153" s="116"/>
    </row>
    <row r="154" spans="1:12" ht="43.8" customHeight="1" x14ac:dyDescent="0.3">
      <c r="A154" s="14">
        <v>2240</v>
      </c>
      <c r="B154" s="15" t="s">
        <v>23</v>
      </c>
      <c r="C154" s="69">
        <v>576000</v>
      </c>
      <c r="D154" s="50">
        <v>49275</v>
      </c>
      <c r="E154" s="78">
        <v>3600</v>
      </c>
      <c r="F154" s="66"/>
      <c r="G154" s="87">
        <v>0</v>
      </c>
      <c r="H154" s="87">
        <v>0</v>
      </c>
      <c r="I154" s="87">
        <f t="shared" si="14"/>
        <v>0</v>
      </c>
      <c r="J154" s="96"/>
      <c r="K154" s="102"/>
      <c r="L154" s="116"/>
    </row>
    <row r="155" spans="1:12" s="18" customFormat="1" x14ac:dyDescent="0.3">
      <c r="A155" s="14">
        <v>2730</v>
      </c>
      <c r="B155" s="15" t="s">
        <v>11</v>
      </c>
      <c r="C155" s="69"/>
      <c r="D155" s="50"/>
      <c r="E155" s="78"/>
      <c r="F155" s="66">
        <v>42000</v>
      </c>
      <c r="G155" s="87">
        <v>0</v>
      </c>
      <c r="H155" s="87">
        <v>0</v>
      </c>
      <c r="I155" s="87">
        <f t="shared" si="14"/>
        <v>0</v>
      </c>
      <c r="J155" s="96"/>
      <c r="K155" s="102"/>
      <c r="L155" s="116"/>
    </row>
    <row r="156" spans="1:12" s="18" customFormat="1" ht="31.2" x14ac:dyDescent="0.3">
      <c r="A156" s="12">
        <v>3110</v>
      </c>
      <c r="B156" s="13" t="s">
        <v>30</v>
      </c>
      <c r="C156" s="69">
        <v>105940</v>
      </c>
      <c r="D156" s="69"/>
      <c r="E156" s="78"/>
      <c r="F156" s="66"/>
      <c r="G156" s="87">
        <v>0</v>
      </c>
      <c r="H156" s="87">
        <v>0</v>
      </c>
      <c r="I156" s="87">
        <f t="shared" si="14"/>
        <v>0</v>
      </c>
      <c r="J156" s="96"/>
      <c r="K156" s="102"/>
      <c r="L156" s="116"/>
    </row>
    <row r="157" spans="1:12" s="18" customFormat="1" x14ac:dyDescent="0.3">
      <c r="A157" s="44"/>
      <c r="B157" s="45" t="s">
        <v>71</v>
      </c>
      <c r="C157" s="53">
        <f>SUM(C152:C156)</f>
        <v>990277.5</v>
      </c>
      <c r="D157" s="53">
        <f>SUM(D152:D156)</f>
        <v>108693.51999999999</v>
      </c>
      <c r="E157" s="53">
        <f>SUM(E152:E156)</f>
        <v>406942.2</v>
      </c>
      <c r="F157" s="54">
        <f>SUM(F152:F156)</f>
        <v>131550</v>
      </c>
      <c r="G157" s="54">
        <f t="shared" ref="G157" si="25">SUM(G152:G156)</f>
        <v>360000</v>
      </c>
      <c r="H157" s="54">
        <f>SUM(H152:H156)</f>
        <v>203630</v>
      </c>
      <c r="I157" s="54">
        <f t="shared" si="14"/>
        <v>156370</v>
      </c>
      <c r="J157" s="54">
        <f>SUM(J152:J156)</f>
        <v>200000</v>
      </c>
      <c r="K157" s="53">
        <f>SUM(K152:K156)</f>
        <v>200000</v>
      </c>
      <c r="L157" s="116">
        <f t="shared" ref="L157:L212" si="26">K157-J157</f>
        <v>0</v>
      </c>
    </row>
    <row r="158" spans="1:12" s="18" customFormat="1" ht="46.8" x14ac:dyDescent="0.3">
      <c r="A158" s="10"/>
      <c r="B158" s="80" t="s">
        <v>75</v>
      </c>
      <c r="C158" s="61" t="s">
        <v>77</v>
      </c>
      <c r="D158" s="61" t="s">
        <v>78</v>
      </c>
      <c r="E158" s="61" t="s">
        <v>99</v>
      </c>
      <c r="F158" s="62" t="s">
        <v>129</v>
      </c>
      <c r="G158" s="85" t="s">
        <v>130</v>
      </c>
      <c r="H158" s="105" t="s">
        <v>131</v>
      </c>
      <c r="I158" s="105" t="s">
        <v>139</v>
      </c>
      <c r="J158" s="95" t="s">
        <v>134</v>
      </c>
      <c r="K158" s="101" t="s">
        <v>133</v>
      </c>
      <c r="L158" s="116"/>
    </row>
    <row r="159" spans="1:12" s="18" customFormat="1" x14ac:dyDescent="0.3">
      <c r="A159" s="40">
        <v>2111</v>
      </c>
      <c r="B159" s="41" t="s">
        <v>16</v>
      </c>
      <c r="C159" s="71"/>
      <c r="D159" s="71"/>
      <c r="E159" s="74">
        <v>50156.24</v>
      </c>
      <c r="F159" s="75">
        <v>56660.73</v>
      </c>
      <c r="G159" s="87">
        <v>110490.6</v>
      </c>
      <c r="H159" s="87">
        <v>61267.8</v>
      </c>
      <c r="I159" s="87">
        <f t="shared" ref="I159:I230" si="27">G159-H159</f>
        <v>49222.8</v>
      </c>
      <c r="J159" s="96"/>
      <c r="K159" s="102"/>
      <c r="L159" s="116"/>
    </row>
    <row r="160" spans="1:12" s="19" customFormat="1" x14ac:dyDescent="0.3">
      <c r="A160" s="40">
        <v>2120</v>
      </c>
      <c r="B160" s="41" t="s">
        <v>0</v>
      </c>
      <c r="C160" s="71"/>
      <c r="D160" s="71"/>
      <c r="E160" s="74">
        <v>1052.83</v>
      </c>
      <c r="F160" s="75">
        <v>11484.46</v>
      </c>
      <c r="G160" s="87">
        <v>24309.4</v>
      </c>
      <c r="H160" s="87">
        <v>12183.44</v>
      </c>
      <c r="I160" s="87">
        <f t="shared" si="27"/>
        <v>12125.960000000001</v>
      </c>
      <c r="J160" s="96"/>
      <c r="K160" s="102"/>
      <c r="L160" s="116"/>
    </row>
    <row r="161" spans="1:12" s="19" customFormat="1" ht="31.2" x14ac:dyDescent="0.3">
      <c r="A161" s="40">
        <v>3110</v>
      </c>
      <c r="B161" s="41" t="s">
        <v>30</v>
      </c>
      <c r="C161" s="71"/>
      <c r="D161" s="71"/>
      <c r="E161" s="74">
        <v>52400</v>
      </c>
      <c r="F161" s="75"/>
      <c r="G161" s="87"/>
      <c r="H161" s="87"/>
      <c r="I161" s="87">
        <f t="shared" si="27"/>
        <v>0</v>
      </c>
      <c r="J161" s="96"/>
      <c r="K161" s="102"/>
      <c r="L161" s="116"/>
    </row>
    <row r="162" spans="1:12" s="19" customFormat="1" x14ac:dyDescent="0.3">
      <c r="A162" s="49"/>
      <c r="B162" s="45" t="s">
        <v>71</v>
      </c>
      <c r="C162" s="53">
        <f>SUM(C159:C161)</f>
        <v>0</v>
      </c>
      <c r="D162" s="53">
        <f t="shared" ref="D162:E162" si="28">SUM(D159:D161)</f>
        <v>0</v>
      </c>
      <c r="E162" s="53">
        <f t="shared" si="28"/>
        <v>103609.07</v>
      </c>
      <c r="F162" s="53">
        <f>SUM(F159:F161)</f>
        <v>68145.19</v>
      </c>
      <c r="G162" s="53">
        <f>SUM(G159:G161)</f>
        <v>134800</v>
      </c>
      <c r="H162" s="53">
        <f>SUM(H159:H161)</f>
        <v>73451.240000000005</v>
      </c>
      <c r="I162" s="54">
        <f t="shared" si="27"/>
        <v>61348.759999999995</v>
      </c>
      <c r="J162" s="54">
        <f t="shared" ref="J162" si="29">SUM(J159:J161)</f>
        <v>0</v>
      </c>
      <c r="K162" s="55"/>
      <c r="L162" s="116"/>
    </row>
    <row r="163" spans="1:12" s="19" customFormat="1" ht="46.8" x14ac:dyDescent="0.3">
      <c r="A163" s="10"/>
      <c r="B163" s="80" t="s">
        <v>2</v>
      </c>
      <c r="C163" s="61" t="s">
        <v>77</v>
      </c>
      <c r="D163" s="61" t="s">
        <v>78</v>
      </c>
      <c r="E163" s="61" t="s">
        <v>98</v>
      </c>
      <c r="F163" s="62" t="s">
        <v>129</v>
      </c>
      <c r="G163" s="85" t="s">
        <v>130</v>
      </c>
      <c r="H163" s="105" t="s">
        <v>131</v>
      </c>
      <c r="I163" s="105" t="s">
        <v>139</v>
      </c>
      <c r="J163" s="95" t="s">
        <v>134</v>
      </c>
      <c r="K163" s="101" t="s">
        <v>133</v>
      </c>
      <c r="L163" s="116"/>
    </row>
    <row r="164" spans="1:12" s="19" customFormat="1" x14ac:dyDescent="0.3">
      <c r="A164" s="40">
        <v>2111</v>
      </c>
      <c r="B164" s="41" t="s">
        <v>16</v>
      </c>
      <c r="C164" s="71">
        <v>1567470.1</v>
      </c>
      <c r="D164" s="50">
        <v>1546730.15</v>
      </c>
      <c r="E164" s="74">
        <v>1252291.1599999999</v>
      </c>
      <c r="F164" s="75">
        <v>1763015.62</v>
      </c>
      <c r="G164" s="87">
        <v>1800000</v>
      </c>
      <c r="H164" s="87">
        <v>1470973.24</v>
      </c>
      <c r="I164" s="87">
        <f t="shared" si="27"/>
        <v>329026.76</v>
      </c>
      <c r="J164" s="96">
        <v>2200000</v>
      </c>
      <c r="K164" s="104">
        <v>1980000</v>
      </c>
      <c r="L164" s="116">
        <f t="shared" si="26"/>
        <v>-220000</v>
      </c>
    </row>
    <row r="165" spans="1:12" s="20" customFormat="1" x14ac:dyDescent="0.3">
      <c r="A165" s="40">
        <v>2120</v>
      </c>
      <c r="B165" s="41" t="s">
        <v>0</v>
      </c>
      <c r="C165" s="71">
        <v>344843.88</v>
      </c>
      <c r="D165" s="50">
        <v>339280.61</v>
      </c>
      <c r="E165" s="74">
        <v>276504.09000000003</v>
      </c>
      <c r="F165" s="75">
        <v>388408.03</v>
      </c>
      <c r="G165" s="87">
        <v>392000</v>
      </c>
      <c r="H165" s="87">
        <v>323608.52</v>
      </c>
      <c r="I165" s="87">
        <f t="shared" si="27"/>
        <v>68391.479999999981</v>
      </c>
      <c r="J165" s="96">
        <v>484000</v>
      </c>
      <c r="K165" s="104">
        <v>440000</v>
      </c>
      <c r="L165" s="116">
        <f t="shared" si="26"/>
        <v>-44000</v>
      </c>
    </row>
    <row r="166" spans="1:12" s="19" customFormat="1" ht="64.2" customHeight="1" x14ac:dyDescent="0.3">
      <c r="A166" s="40">
        <v>2210</v>
      </c>
      <c r="B166" s="41" t="s">
        <v>19</v>
      </c>
      <c r="C166" s="71">
        <v>214611.08</v>
      </c>
      <c r="D166" s="50">
        <v>30973.91</v>
      </c>
      <c r="E166" s="74">
        <v>36188.81</v>
      </c>
      <c r="F166" s="75">
        <v>73606.92</v>
      </c>
      <c r="G166" s="87">
        <v>90850</v>
      </c>
      <c r="H166" s="87">
        <v>81169.36</v>
      </c>
      <c r="I166" s="87">
        <f t="shared" si="27"/>
        <v>9680.64</v>
      </c>
      <c r="J166" s="96">
        <v>100000</v>
      </c>
      <c r="K166" s="104">
        <v>100000</v>
      </c>
      <c r="L166" s="116"/>
    </row>
    <row r="167" spans="1:12" s="19" customFormat="1" ht="31.2" x14ac:dyDescent="0.3">
      <c r="A167" s="27">
        <v>2220</v>
      </c>
      <c r="B167" s="27" t="s">
        <v>21</v>
      </c>
      <c r="C167" s="72"/>
      <c r="D167" s="50">
        <v>0</v>
      </c>
      <c r="E167" s="72"/>
      <c r="F167" s="73">
        <v>0</v>
      </c>
      <c r="G167" s="87">
        <v>0</v>
      </c>
      <c r="H167" s="87">
        <v>0</v>
      </c>
      <c r="I167" s="87">
        <f t="shared" si="27"/>
        <v>0</v>
      </c>
      <c r="J167" s="96"/>
      <c r="K167" s="104"/>
      <c r="L167" s="116"/>
    </row>
    <row r="168" spans="1:12" s="19" customFormat="1" x14ac:dyDescent="0.3">
      <c r="A168" s="16">
        <v>2240</v>
      </c>
      <c r="B168" s="17" t="s">
        <v>23</v>
      </c>
      <c r="C168" s="72">
        <v>76952.37</v>
      </c>
      <c r="D168" s="50">
        <v>68607.960000000006</v>
      </c>
      <c r="E168" s="72">
        <v>67413.62</v>
      </c>
      <c r="F168" s="73">
        <v>65948.62</v>
      </c>
      <c r="G168" s="87">
        <v>73420</v>
      </c>
      <c r="H168" s="87">
        <v>48227.4</v>
      </c>
      <c r="I168" s="87">
        <f t="shared" si="27"/>
        <v>25192.6</v>
      </c>
      <c r="J168" s="96">
        <v>100000</v>
      </c>
      <c r="K168" s="104">
        <v>100000</v>
      </c>
      <c r="L168" s="116"/>
    </row>
    <row r="169" spans="1:12" s="19" customFormat="1" x14ac:dyDescent="0.3">
      <c r="A169" s="16">
        <v>2250</v>
      </c>
      <c r="B169" s="17" t="s">
        <v>1</v>
      </c>
      <c r="C169" s="72">
        <v>1202</v>
      </c>
      <c r="D169" s="50">
        <v>2224</v>
      </c>
      <c r="E169" s="72">
        <v>37712.400000000001</v>
      </c>
      <c r="F169" s="73">
        <v>45087</v>
      </c>
      <c r="G169" s="87">
        <v>58600</v>
      </c>
      <c r="H169" s="87">
        <v>50705.34</v>
      </c>
      <c r="I169" s="87">
        <f t="shared" si="27"/>
        <v>7894.6600000000035</v>
      </c>
      <c r="J169" s="96">
        <v>60000</v>
      </c>
      <c r="K169" s="104">
        <v>60000</v>
      </c>
      <c r="L169" s="116"/>
    </row>
    <row r="170" spans="1:12" s="19" customFormat="1" ht="46.8" x14ac:dyDescent="0.3">
      <c r="A170" s="16">
        <v>2282</v>
      </c>
      <c r="B170" s="17" t="s">
        <v>44</v>
      </c>
      <c r="C170" s="72"/>
      <c r="D170" s="50">
        <v>2146</v>
      </c>
      <c r="E170" s="72">
        <v>3510</v>
      </c>
      <c r="F170" s="73"/>
      <c r="G170" s="87">
        <v>10130</v>
      </c>
      <c r="H170" s="87">
        <v>7680</v>
      </c>
      <c r="I170" s="87">
        <f t="shared" si="27"/>
        <v>2450</v>
      </c>
      <c r="J170" s="96">
        <v>10000</v>
      </c>
      <c r="K170" s="102">
        <v>10000</v>
      </c>
      <c r="L170" s="116"/>
    </row>
    <row r="171" spans="1:12" s="19" customFormat="1" x14ac:dyDescent="0.3">
      <c r="A171" s="16">
        <v>2800</v>
      </c>
      <c r="B171" s="15" t="s">
        <v>6</v>
      </c>
      <c r="C171" s="72"/>
      <c r="D171" s="50"/>
      <c r="E171" s="72"/>
      <c r="F171" s="73"/>
      <c r="G171" s="87"/>
      <c r="H171" s="87"/>
      <c r="I171" s="87">
        <f t="shared" si="27"/>
        <v>0</v>
      </c>
      <c r="J171" s="96">
        <v>5000</v>
      </c>
      <c r="K171" s="102">
        <v>5000</v>
      </c>
      <c r="L171" s="116"/>
    </row>
    <row r="172" spans="1:12" s="19" customFormat="1" ht="78" x14ac:dyDescent="0.3">
      <c r="A172" s="16" t="s">
        <v>125</v>
      </c>
      <c r="B172" s="17" t="s">
        <v>127</v>
      </c>
      <c r="C172" s="72"/>
      <c r="D172" s="50"/>
      <c r="E172" s="72"/>
      <c r="F172" s="73">
        <v>130000</v>
      </c>
      <c r="G172" s="87"/>
      <c r="H172" s="87"/>
      <c r="I172" s="87">
        <f t="shared" si="27"/>
        <v>0</v>
      </c>
      <c r="J172" s="96"/>
      <c r="K172" s="102"/>
      <c r="L172" s="116"/>
    </row>
    <row r="173" spans="1:12" s="19" customFormat="1" ht="31.2" x14ac:dyDescent="0.3">
      <c r="A173" s="16">
        <v>3110</v>
      </c>
      <c r="B173" s="39" t="s">
        <v>30</v>
      </c>
      <c r="C173" s="74">
        <v>124013.9</v>
      </c>
      <c r="D173" s="76"/>
      <c r="E173" s="74">
        <v>0</v>
      </c>
      <c r="F173" s="75">
        <v>75387</v>
      </c>
      <c r="G173" s="87"/>
      <c r="H173" s="87"/>
      <c r="I173" s="87">
        <f t="shared" si="27"/>
        <v>0</v>
      </c>
      <c r="J173" s="96">
        <v>70000</v>
      </c>
      <c r="K173" s="102">
        <v>70000</v>
      </c>
      <c r="L173" s="116"/>
    </row>
    <row r="174" spans="1:12" s="19" customFormat="1" x14ac:dyDescent="0.3">
      <c r="A174" s="29"/>
      <c r="B174" s="45" t="s">
        <v>71</v>
      </c>
      <c r="C174" s="53">
        <f>SUM(C164:C173)</f>
        <v>2329093.33</v>
      </c>
      <c r="D174" s="53">
        <f>SUM(D164:D173)</f>
        <v>1989962.6299999997</v>
      </c>
      <c r="E174" s="53">
        <f>SUM(E164:E173)</f>
        <v>1673620.08</v>
      </c>
      <c r="F174" s="53">
        <f t="shared" ref="F174" si="30">SUM(F164:F173)</f>
        <v>2541453.1900000004</v>
      </c>
      <c r="G174" s="53">
        <f>SUM(G164:G173)</f>
        <v>2425000</v>
      </c>
      <c r="H174" s="53">
        <f>SUM(H164:H173)</f>
        <v>1982363.86</v>
      </c>
      <c r="I174" s="54">
        <f t="shared" si="27"/>
        <v>442636.1399999999</v>
      </c>
      <c r="J174" s="54">
        <f>SUM(J164:J173)</f>
        <v>3029000</v>
      </c>
      <c r="K174" s="100">
        <f>SUM(K164:K173)</f>
        <v>2765000</v>
      </c>
      <c r="L174" s="117">
        <f t="shared" si="26"/>
        <v>-264000</v>
      </c>
    </row>
    <row r="175" spans="1:12" s="19" customFormat="1" ht="46.8" x14ac:dyDescent="0.3">
      <c r="A175" s="21"/>
      <c r="B175" s="42" t="s">
        <v>4</v>
      </c>
      <c r="C175" s="60" t="s">
        <v>77</v>
      </c>
      <c r="D175" s="60" t="s">
        <v>78</v>
      </c>
      <c r="E175" s="60" t="s">
        <v>98</v>
      </c>
      <c r="F175" s="63" t="s">
        <v>129</v>
      </c>
      <c r="G175" s="85" t="s">
        <v>130</v>
      </c>
      <c r="H175" s="105" t="s">
        <v>131</v>
      </c>
      <c r="I175" s="105" t="s">
        <v>139</v>
      </c>
      <c r="J175" s="95" t="s">
        <v>134</v>
      </c>
      <c r="K175" s="101" t="s">
        <v>133</v>
      </c>
      <c r="L175" s="116"/>
    </row>
    <row r="176" spans="1:12" s="19" customFormat="1" x14ac:dyDescent="0.3">
      <c r="A176" s="16" t="s">
        <v>15</v>
      </c>
      <c r="B176" s="17" t="s">
        <v>16</v>
      </c>
      <c r="C176" s="50">
        <v>8713723.0700000003</v>
      </c>
      <c r="D176" s="72">
        <v>8999999.3300000001</v>
      </c>
      <c r="E176" s="72">
        <v>9221230.7400000002</v>
      </c>
      <c r="F176" s="73">
        <v>9949322.7799999993</v>
      </c>
      <c r="G176" s="87">
        <v>10050000</v>
      </c>
      <c r="H176" s="87">
        <v>8815335.8800000008</v>
      </c>
      <c r="I176" s="87">
        <f t="shared" si="27"/>
        <v>1234664.1199999992</v>
      </c>
      <c r="J176" s="96">
        <v>11800000</v>
      </c>
      <c r="K176" s="102">
        <v>10950000</v>
      </c>
      <c r="L176" s="116">
        <f t="shared" si="26"/>
        <v>-850000</v>
      </c>
    </row>
    <row r="177" spans="1:12" s="19" customFormat="1" x14ac:dyDescent="0.3">
      <c r="A177" s="16" t="s">
        <v>17</v>
      </c>
      <c r="B177" s="17" t="s">
        <v>0</v>
      </c>
      <c r="C177" s="50">
        <v>1922506.46</v>
      </c>
      <c r="D177" s="72">
        <v>1979999.52</v>
      </c>
      <c r="E177" s="72">
        <v>2014334.95</v>
      </c>
      <c r="F177" s="73">
        <v>2182221.69</v>
      </c>
      <c r="G177" s="87">
        <v>2250000</v>
      </c>
      <c r="H177" s="87">
        <v>1924559.81</v>
      </c>
      <c r="I177" s="87">
        <f t="shared" si="27"/>
        <v>325440.18999999994</v>
      </c>
      <c r="J177" s="96">
        <v>2596000</v>
      </c>
      <c r="K177" s="102">
        <v>2410000</v>
      </c>
      <c r="L177" s="116">
        <f t="shared" si="26"/>
        <v>-186000</v>
      </c>
    </row>
    <row r="178" spans="1:12" s="19" customFormat="1" ht="31.2" x14ac:dyDescent="0.3">
      <c r="A178" s="16" t="s">
        <v>18</v>
      </c>
      <c r="B178" s="17" t="s">
        <v>19</v>
      </c>
      <c r="C178" s="50">
        <v>532856.6</v>
      </c>
      <c r="D178" s="72">
        <v>283761.45999999996</v>
      </c>
      <c r="E178" s="72">
        <v>527308.47</v>
      </c>
      <c r="F178" s="73">
        <v>69771.45</v>
      </c>
      <c r="G178" s="87">
        <v>375220</v>
      </c>
      <c r="H178" s="87">
        <v>298574.84000000003</v>
      </c>
      <c r="I178" s="87">
        <f t="shared" si="27"/>
        <v>76645.159999999974</v>
      </c>
      <c r="J178" s="96">
        <v>326000</v>
      </c>
      <c r="K178" s="102">
        <v>400000</v>
      </c>
      <c r="L178" s="116">
        <f t="shared" si="26"/>
        <v>74000</v>
      </c>
    </row>
    <row r="179" spans="1:12" s="19" customFormat="1" ht="31.2" x14ac:dyDescent="0.3">
      <c r="A179" s="16" t="s">
        <v>20</v>
      </c>
      <c r="B179" s="17" t="s">
        <v>21</v>
      </c>
      <c r="C179" s="77"/>
      <c r="D179" s="72">
        <v>0</v>
      </c>
      <c r="E179" s="72">
        <v>0</v>
      </c>
      <c r="F179" s="73">
        <v>0</v>
      </c>
      <c r="G179" s="87">
        <v>0</v>
      </c>
      <c r="H179" s="87">
        <v>0</v>
      </c>
      <c r="I179" s="87">
        <f t="shared" si="27"/>
        <v>0</v>
      </c>
      <c r="J179" s="96"/>
      <c r="K179" s="102"/>
      <c r="L179" s="116"/>
    </row>
    <row r="180" spans="1:12" s="19" customFormat="1" x14ac:dyDescent="0.3">
      <c r="A180" s="16" t="s">
        <v>22</v>
      </c>
      <c r="B180" s="17" t="s">
        <v>23</v>
      </c>
      <c r="C180" s="50">
        <v>758500.40999999992</v>
      </c>
      <c r="D180" s="72">
        <v>297937.78000000003</v>
      </c>
      <c r="E180" s="72">
        <v>242026.05</v>
      </c>
      <c r="F180" s="73">
        <v>108128</v>
      </c>
      <c r="G180" s="87">
        <v>482900</v>
      </c>
      <c r="H180" s="87">
        <v>334154.34999999998</v>
      </c>
      <c r="I180" s="87">
        <f t="shared" si="27"/>
        <v>148745.65000000002</v>
      </c>
      <c r="J180" s="96">
        <v>300000</v>
      </c>
      <c r="K180" s="102">
        <v>300000</v>
      </c>
      <c r="L180" s="116"/>
    </row>
    <row r="181" spans="1:12" s="19" customFormat="1" x14ac:dyDescent="0.3">
      <c r="A181" s="16" t="s">
        <v>24</v>
      </c>
      <c r="B181" s="17" t="s">
        <v>1</v>
      </c>
      <c r="C181" s="50">
        <v>352</v>
      </c>
      <c r="D181" s="72">
        <v>0</v>
      </c>
      <c r="E181" s="72">
        <v>35286.36</v>
      </c>
      <c r="F181" s="73">
        <v>89240.47</v>
      </c>
      <c r="G181" s="87">
        <v>109000</v>
      </c>
      <c r="H181" s="87">
        <v>84795.49</v>
      </c>
      <c r="I181" s="87">
        <f t="shared" si="27"/>
        <v>24204.509999999995</v>
      </c>
      <c r="J181" s="96">
        <v>150000</v>
      </c>
      <c r="K181" s="102">
        <v>150000</v>
      </c>
      <c r="L181" s="116"/>
    </row>
    <row r="182" spans="1:12" s="19" customFormat="1" x14ac:dyDescent="0.3">
      <c r="A182" s="16" t="s">
        <v>25</v>
      </c>
      <c r="B182" s="17" t="s">
        <v>5</v>
      </c>
      <c r="C182" s="50">
        <v>216573.32</v>
      </c>
      <c r="D182" s="72">
        <v>374638.89</v>
      </c>
      <c r="E182" s="72">
        <v>320982.8</v>
      </c>
      <c r="F182" s="73">
        <v>383497.33</v>
      </c>
      <c r="G182" s="87">
        <v>782986.82</v>
      </c>
      <c r="H182" s="87">
        <v>469632.81</v>
      </c>
      <c r="I182" s="87">
        <f t="shared" si="27"/>
        <v>313354.00999999995</v>
      </c>
      <c r="J182" s="96">
        <v>800000</v>
      </c>
      <c r="K182" s="102">
        <v>800000</v>
      </c>
      <c r="L182" s="116"/>
    </row>
    <row r="183" spans="1:12" s="19" customFormat="1" ht="31.2" x14ac:dyDescent="0.3">
      <c r="A183" s="16" t="s">
        <v>26</v>
      </c>
      <c r="B183" s="17" t="s">
        <v>27</v>
      </c>
      <c r="C183" s="50">
        <v>49990</v>
      </c>
      <c r="D183" s="72">
        <v>100000</v>
      </c>
      <c r="E183" s="72">
        <v>98000</v>
      </c>
      <c r="F183" s="73">
        <v>90000</v>
      </c>
      <c r="G183" s="87">
        <v>100000</v>
      </c>
      <c r="H183" s="87">
        <v>99600</v>
      </c>
      <c r="I183" s="87">
        <f t="shared" si="27"/>
        <v>400</v>
      </c>
      <c r="J183" s="96">
        <v>200000</v>
      </c>
      <c r="K183" s="102">
        <v>200000</v>
      </c>
      <c r="L183" s="116"/>
    </row>
    <row r="184" spans="1:12" s="19" customFormat="1" x14ac:dyDescent="0.3">
      <c r="A184" s="16" t="s">
        <v>28</v>
      </c>
      <c r="B184" s="17" t="s">
        <v>6</v>
      </c>
      <c r="C184" s="50">
        <v>70907</v>
      </c>
      <c r="D184" s="72">
        <v>6003</v>
      </c>
      <c r="E184" s="72">
        <v>771291.44</v>
      </c>
      <c r="F184" s="73">
        <v>111379.2</v>
      </c>
      <c r="G184" s="87">
        <v>135673.18</v>
      </c>
      <c r="H184" s="87">
        <v>134869</v>
      </c>
      <c r="I184" s="87">
        <f t="shared" si="27"/>
        <v>804.17999999999302</v>
      </c>
      <c r="J184" s="96"/>
      <c r="K184" s="102"/>
      <c r="L184" s="116"/>
    </row>
    <row r="185" spans="1:12" s="19" customFormat="1" ht="46.8" x14ac:dyDescent="0.3">
      <c r="A185" s="27" t="s">
        <v>81</v>
      </c>
      <c r="B185" s="17" t="s">
        <v>82</v>
      </c>
      <c r="C185" s="50">
        <v>3000</v>
      </c>
      <c r="D185" s="72"/>
      <c r="E185" s="72"/>
      <c r="F185" s="73"/>
      <c r="G185" s="87"/>
      <c r="H185" s="87"/>
      <c r="I185" s="87">
        <f t="shared" si="27"/>
        <v>0</v>
      </c>
      <c r="J185" s="96"/>
      <c r="K185" s="102"/>
      <c r="L185" s="116"/>
    </row>
    <row r="186" spans="1:12" s="19" customFormat="1" ht="31.2" x14ac:dyDescent="0.3">
      <c r="A186" s="16" t="s">
        <v>29</v>
      </c>
      <c r="B186" s="17" t="s">
        <v>30</v>
      </c>
      <c r="C186" s="50">
        <v>436589.2</v>
      </c>
      <c r="D186" s="50">
        <v>89252</v>
      </c>
      <c r="E186" s="72">
        <v>0</v>
      </c>
      <c r="F186" s="73">
        <v>82000</v>
      </c>
      <c r="G186" s="87">
        <v>200000</v>
      </c>
      <c r="H186" s="87">
        <v>127759.03999999999</v>
      </c>
      <c r="I186" s="87">
        <f t="shared" si="27"/>
        <v>72240.960000000006</v>
      </c>
      <c r="J186" s="96">
        <v>25000</v>
      </c>
      <c r="K186" s="102">
        <v>25000</v>
      </c>
      <c r="L186" s="116"/>
    </row>
    <row r="187" spans="1:12" s="19" customFormat="1" x14ac:dyDescent="0.3">
      <c r="A187" s="16" t="s">
        <v>31</v>
      </c>
      <c r="B187" s="7" t="s">
        <v>86</v>
      </c>
      <c r="C187" s="50">
        <v>166425</v>
      </c>
      <c r="D187" s="51"/>
      <c r="E187" s="72">
        <v>13000</v>
      </c>
      <c r="F187" s="73">
        <v>2614439.29</v>
      </c>
      <c r="G187" s="87">
        <v>205000</v>
      </c>
      <c r="H187" s="87">
        <v>203420.24</v>
      </c>
      <c r="I187" s="87">
        <f t="shared" si="27"/>
        <v>1579.7600000000093</v>
      </c>
      <c r="J187" s="96"/>
      <c r="K187" s="102"/>
      <c r="L187" s="116"/>
    </row>
    <row r="188" spans="1:12" s="19" customFormat="1" ht="46.8" x14ac:dyDescent="0.3">
      <c r="A188" s="16">
        <v>3031</v>
      </c>
      <c r="B188" s="17" t="s">
        <v>7</v>
      </c>
      <c r="C188" s="72"/>
      <c r="D188" s="72"/>
      <c r="E188" s="72">
        <v>71596.800000000003</v>
      </c>
      <c r="F188" s="73"/>
      <c r="G188" s="87"/>
      <c r="H188" s="87"/>
      <c r="I188" s="87">
        <f t="shared" si="27"/>
        <v>0</v>
      </c>
      <c r="J188" s="96"/>
      <c r="K188" s="102"/>
      <c r="L188" s="116"/>
    </row>
    <row r="189" spans="1:12" s="19" customFormat="1" ht="31.2" x14ac:dyDescent="0.3">
      <c r="A189" s="16" t="s">
        <v>32</v>
      </c>
      <c r="B189" s="17" t="s">
        <v>33</v>
      </c>
      <c r="C189" s="76"/>
      <c r="D189" s="72"/>
      <c r="E189" s="72">
        <v>922.71</v>
      </c>
      <c r="F189" s="73">
        <v>942.69</v>
      </c>
      <c r="G189" s="87">
        <v>5000</v>
      </c>
      <c r="H189" s="87">
        <v>0</v>
      </c>
      <c r="I189" s="87">
        <f t="shared" si="27"/>
        <v>5000</v>
      </c>
      <c r="J189" s="96">
        <v>5000</v>
      </c>
      <c r="K189" s="102">
        <v>5000</v>
      </c>
      <c r="L189" s="116"/>
    </row>
    <row r="190" spans="1:12" s="19" customFormat="1" ht="46.8" x14ac:dyDescent="0.3">
      <c r="A190" s="16" t="s">
        <v>34</v>
      </c>
      <c r="B190" s="17" t="s">
        <v>35</v>
      </c>
      <c r="C190" s="72"/>
      <c r="D190" s="72"/>
      <c r="E190" s="72">
        <v>0</v>
      </c>
      <c r="F190" s="73"/>
      <c r="G190" s="87">
        <v>18000</v>
      </c>
      <c r="H190" s="87">
        <v>1134</v>
      </c>
      <c r="I190" s="87">
        <f t="shared" si="27"/>
        <v>16866</v>
      </c>
      <c r="J190" s="96">
        <v>18000</v>
      </c>
      <c r="K190" s="102">
        <v>18000</v>
      </c>
      <c r="L190" s="116"/>
    </row>
    <row r="191" spans="1:12" s="19" customFormat="1" ht="46.8" x14ac:dyDescent="0.3">
      <c r="A191" s="16" t="s">
        <v>36</v>
      </c>
      <c r="B191" s="17" t="s">
        <v>37</v>
      </c>
      <c r="C191" s="72"/>
      <c r="D191" s="72"/>
      <c r="E191" s="72">
        <v>0</v>
      </c>
      <c r="F191" s="73"/>
      <c r="G191" s="87">
        <v>12385</v>
      </c>
      <c r="H191" s="87">
        <v>0</v>
      </c>
      <c r="I191" s="87">
        <f t="shared" si="27"/>
        <v>12385</v>
      </c>
      <c r="J191" s="96">
        <v>12000</v>
      </c>
      <c r="K191" s="102">
        <v>12000</v>
      </c>
      <c r="L191" s="116"/>
    </row>
    <row r="192" spans="1:12" s="19" customFormat="1" ht="46.8" x14ac:dyDescent="0.3">
      <c r="A192" s="16">
        <v>3112</v>
      </c>
      <c r="B192" s="17" t="s">
        <v>126</v>
      </c>
      <c r="C192" s="72"/>
      <c r="D192" s="72"/>
      <c r="E192" s="72"/>
      <c r="F192" s="73">
        <v>17078</v>
      </c>
      <c r="G192" s="87">
        <v>114000</v>
      </c>
      <c r="H192" s="87">
        <v>12060</v>
      </c>
      <c r="I192" s="87">
        <f t="shared" si="27"/>
        <v>101940</v>
      </c>
      <c r="J192" s="96">
        <v>200000</v>
      </c>
      <c r="K192" s="102">
        <v>200000</v>
      </c>
      <c r="L192" s="116"/>
    </row>
    <row r="193" spans="1:12" s="19" customFormat="1" ht="124.8" x14ac:dyDescent="0.3">
      <c r="A193" s="16" t="s">
        <v>38</v>
      </c>
      <c r="B193" s="17" t="s">
        <v>39</v>
      </c>
      <c r="C193" s="72"/>
      <c r="D193" s="72"/>
      <c r="E193" s="72">
        <v>20610.009999999998</v>
      </c>
      <c r="F193" s="73">
        <v>150119.10999999999</v>
      </c>
      <c r="G193" s="87">
        <v>200000</v>
      </c>
      <c r="H193" s="87">
        <v>97517.86</v>
      </c>
      <c r="I193" s="87">
        <f t="shared" si="27"/>
        <v>102482.14</v>
      </c>
      <c r="J193" s="96">
        <v>200000</v>
      </c>
      <c r="K193" s="102">
        <v>200000</v>
      </c>
      <c r="L193" s="116"/>
    </row>
    <row r="194" spans="1:12" s="19" customFormat="1" ht="109.2" x14ac:dyDescent="0.3">
      <c r="A194" s="16" t="s">
        <v>40</v>
      </c>
      <c r="B194" s="17" t="s">
        <v>41</v>
      </c>
      <c r="C194" s="76"/>
      <c r="D194" s="72"/>
      <c r="E194" s="72">
        <v>49288.85</v>
      </c>
      <c r="F194" s="73">
        <v>48547.74</v>
      </c>
      <c r="G194" s="87">
        <v>60000</v>
      </c>
      <c r="H194" s="87">
        <v>52949.55</v>
      </c>
      <c r="I194" s="87">
        <f t="shared" si="27"/>
        <v>7050.4499999999971</v>
      </c>
      <c r="J194" s="96">
        <v>60000</v>
      </c>
      <c r="K194" s="102">
        <v>60000</v>
      </c>
      <c r="L194" s="116"/>
    </row>
    <row r="195" spans="1:12" s="19" customFormat="1" ht="31.2" x14ac:dyDescent="0.3">
      <c r="A195" s="16" t="s">
        <v>42</v>
      </c>
      <c r="B195" s="17" t="s">
        <v>153</v>
      </c>
      <c r="C195" s="76">
        <v>1736052.44</v>
      </c>
      <c r="D195" s="76">
        <v>4150520.15</v>
      </c>
      <c r="E195" s="72">
        <v>6665460</v>
      </c>
      <c r="F195" s="73">
        <v>8450500</v>
      </c>
      <c r="G195" s="105">
        <v>8996000</v>
      </c>
      <c r="H195" s="105">
        <v>7758350</v>
      </c>
      <c r="I195" s="105">
        <f t="shared" si="27"/>
        <v>1237650</v>
      </c>
      <c r="J195" s="95">
        <f>J196+J197+J198</f>
        <v>10000000</v>
      </c>
      <c r="K195" s="101">
        <f>K196+K197+K198</f>
        <v>6000000</v>
      </c>
      <c r="L195" s="116">
        <f t="shared" si="26"/>
        <v>-4000000</v>
      </c>
    </row>
    <row r="196" spans="1:12" s="19" customFormat="1" x14ac:dyDescent="0.3">
      <c r="A196" s="16">
        <v>2730</v>
      </c>
      <c r="B196" s="15" t="s">
        <v>11</v>
      </c>
      <c r="C196" s="76"/>
      <c r="D196" s="76"/>
      <c r="E196" s="72"/>
      <c r="F196" s="73"/>
      <c r="G196" s="87">
        <f>G195</f>
        <v>8996000</v>
      </c>
      <c r="H196" s="87">
        <f>H195</f>
        <v>7758350</v>
      </c>
      <c r="I196" s="87">
        <f>I195</f>
        <v>1237650</v>
      </c>
      <c r="J196" s="96">
        <v>9000000</v>
      </c>
      <c r="K196" s="102">
        <v>5000000</v>
      </c>
      <c r="L196" s="116">
        <f t="shared" si="26"/>
        <v>-4000000</v>
      </c>
    </row>
    <row r="197" spans="1:12" s="19" customFormat="1" ht="31.2" x14ac:dyDescent="0.3">
      <c r="A197" s="16">
        <v>2210</v>
      </c>
      <c r="B197" s="17" t="s">
        <v>19</v>
      </c>
      <c r="C197" s="76"/>
      <c r="D197" s="76"/>
      <c r="E197" s="72"/>
      <c r="F197" s="73"/>
      <c r="G197" s="87"/>
      <c r="H197" s="87"/>
      <c r="I197" s="87"/>
      <c r="J197" s="96">
        <v>500000</v>
      </c>
      <c r="K197" s="102">
        <v>500000</v>
      </c>
      <c r="L197" s="116"/>
    </row>
    <row r="198" spans="1:12" s="19" customFormat="1" x14ac:dyDescent="0.3">
      <c r="A198" s="16">
        <v>2240</v>
      </c>
      <c r="B198" s="17" t="s">
        <v>23</v>
      </c>
      <c r="C198" s="76"/>
      <c r="D198" s="76"/>
      <c r="E198" s="72"/>
      <c r="F198" s="73"/>
      <c r="G198" s="87"/>
      <c r="H198" s="87"/>
      <c r="I198" s="87"/>
      <c r="J198" s="96">
        <v>500000</v>
      </c>
      <c r="K198" s="102">
        <v>500000</v>
      </c>
      <c r="L198" s="116"/>
    </row>
    <row r="199" spans="1:12" s="19" customFormat="1" ht="31.2" x14ac:dyDescent="0.3">
      <c r="A199" s="16">
        <v>7622</v>
      </c>
      <c r="B199" s="9" t="s">
        <v>8</v>
      </c>
      <c r="C199" s="76">
        <v>552253.59</v>
      </c>
      <c r="D199" s="65">
        <v>131390</v>
      </c>
      <c r="E199" s="65">
        <v>37000</v>
      </c>
      <c r="F199" s="73">
        <v>97782.2</v>
      </c>
      <c r="G199" s="87">
        <v>1808089</v>
      </c>
      <c r="H199" s="87">
        <v>664400</v>
      </c>
      <c r="I199" s="87">
        <f t="shared" si="27"/>
        <v>1143689</v>
      </c>
      <c r="J199" s="96">
        <v>500000</v>
      </c>
      <c r="K199" s="102">
        <v>500000</v>
      </c>
      <c r="L199" s="116"/>
    </row>
    <row r="200" spans="1:12" s="19" customFormat="1" x14ac:dyDescent="0.3">
      <c r="A200" s="16">
        <v>7130</v>
      </c>
      <c r="B200" s="9" t="s">
        <v>9</v>
      </c>
      <c r="C200" s="76">
        <v>32467.41</v>
      </c>
      <c r="D200" s="65">
        <v>10605</v>
      </c>
      <c r="E200" s="65">
        <v>77000</v>
      </c>
      <c r="F200" s="73">
        <v>169600</v>
      </c>
      <c r="G200" s="87">
        <v>500000</v>
      </c>
      <c r="H200" s="87">
        <v>384137</v>
      </c>
      <c r="I200" s="87">
        <f t="shared" si="27"/>
        <v>115863</v>
      </c>
      <c r="J200" s="96">
        <v>500000</v>
      </c>
      <c r="K200" s="102">
        <v>500000</v>
      </c>
      <c r="L200" s="116"/>
    </row>
    <row r="201" spans="1:12" s="19" customFormat="1" ht="31.2" x14ac:dyDescent="0.3">
      <c r="A201" s="16" t="s">
        <v>122</v>
      </c>
      <c r="B201" s="9" t="s">
        <v>30</v>
      </c>
      <c r="C201" s="76"/>
      <c r="D201" s="65"/>
      <c r="E201" s="65"/>
      <c r="F201" s="73"/>
      <c r="G201" s="87"/>
      <c r="H201" s="87"/>
      <c r="I201" s="87">
        <f t="shared" si="27"/>
        <v>0</v>
      </c>
      <c r="J201" s="96"/>
      <c r="K201" s="102"/>
      <c r="L201" s="116"/>
    </row>
    <row r="202" spans="1:12" s="19" customFormat="1" ht="51.6" customHeight="1" x14ac:dyDescent="0.3">
      <c r="A202" s="16" t="s">
        <v>123</v>
      </c>
      <c r="B202" s="9" t="s">
        <v>128</v>
      </c>
      <c r="C202" s="76"/>
      <c r="D202" s="65"/>
      <c r="E202" s="65"/>
      <c r="F202" s="73">
        <v>8500</v>
      </c>
      <c r="G202" s="87"/>
      <c r="H202" s="87"/>
      <c r="I202" s="87">
        <f t="shared" si="27"/>
        <v>0</v>
      </c>
      <c r="J202" s="96"/>
      <c r="K202" s="102"/>
      <c r="L202" s="116"/>
    </row>
    <row r="203" spans="1:12" s="19" customFormat="1" ht="31.2" x14ac:dyDescent="0.3">
      <c r="A203" s="16">
        <v>8230</v>
      </c>
      <c r="B203" s="9" t="s">
        <v>10</v>
      </c>
      <c r="C203" s="76">
        <v>15440</v>
      </c>
      <c r="D203" s="65">
        <v>35000</v>
      </c>
      <c r="E203" s="72">
        <v>159985</v>
      </c>
      <c r="F203" s="73"/>
      <c r="G203" s="87">
        <v>100000</v>
      </c>
      <c r="H203" s="87">
        <v>94076</v>
      </c>
      <c r="I203" s="87">
        <f t="shared" si="27"/>
        <v>5924</v>
      </c>
      <c r="J203" s="96">
        <v>600000</v>
      </c>
      <c r="K203" s="102">
        <v>600000</v>
      </c>
      <c r="L203" s="116"/>
    </row>
    <row r="204" spans="1:12" s="19" customFormat="1" ht="31.2" x14ac:dyDescent="0.3">
      <c r="A204" s="16" t="s">
        <v>152</v>
      </c>
      <c r="B204" s="9" t="s">
        <v>10</v>
      </c>
      <c r="C204" s="76"/>
      <c r="D204" s="65"/>
      <c r="E204" s="72"/>
      <c r="F204" s="73"/>
      <c r="G204" s="87"/>
      <c r="H204" s="87"/>
      <c r="I204" s="87"/>
      <c r="J204" s="96">
        <v>1000000</v>
      </c>
      <c r="K204" s="102">
        <v>0</v>
      </c>
      <c r="L204" s="116">
        <f t="shared" si="26"/>
        <v>-1000000</v>
      </c>
    </row>
    <row r="205" spans="1:12" s="19" customFormat="1" ht="31.2" x14ac:dyDescent="0.3">
      <c r="A205" s="16">
        <v>8240</v>
      </c>
      <c r="B205" s="9" t="s">
        <v>62</v>
      </c>
      <c r="C205" s="65">
        <v>0</v>
      </c>
      <c r="D205" s="65"/>
      <c r="E205" s="72">
        <v>0</v>
      </c>
      <c r="F205" s="73">
        <v>537942</v>
      </c>
      <c r="G205" s="87">
        <v>600000</v>
      </c>
      <c r="H205" s="87">
        <v>86774</v>
      </c>
      <c r="I205" s="87">
        <f t="shared" si="27"/>
        <v>513226</v>
      </c>
      <c r="J205" s="96"/>
      <c r="K205" s="102"/>
      <c r="L205" s="116"/>
    </row>
    <row r="206" spans="1:12" ht="31.2" x14ac:dyDescent="0.3">
      <c r="A206" s="16" t="s">
        <v>124</v>
      </c>
      <c r="B206" s="9" t="s">
        <v>30</v>
      </c>
      <c r="C206" s="65"/>
      <c r="D206" s="65"/>
      <c r="E206" s="72"/>
      <c r="F206" s="73">
        <v>4961237.8</v>
      </c>
      <c r="G206" s="87">
        <v>3500000</v>
      </c>
      <c r="H206" s="87">
        <v>2871138.5</v>
      </c>
      <c r="I206" s="87">
        <f t="shared" si="27"/>
        <v>628861.5</v>
      </c>
      <c r="J206" s="96"/>
      <c r="K206" s="102"/>
      <c r="L206" s="116"/>
    </row>
    <row r="207" spans="1:12" x14ac:dyDescent="0.3">
      <c r="A207" s="16">
        <v>3193</v>
      </c>
      <c r="B207" s="9" t="s">
        <v>146</v>
      </c>
      <c r="C207" s="65"/>
      <c r="D207" s="65"/>
      <c r="E207" s="72"/>
      <c r="F207" s="73"/>
      <c r="G207" s="87">
        <v>262690.01</v>
      </c>
      <c r="H207" s="87">
        <v>146260.57</v>
      </c>
      <c r="I207" s="87">
        <f t="shared" si="27"/>
        <v>116429.44</v>
      </c>
      <c r="J207" s="96"/>
      <c r="K207" s="102"/>
      <c r="L207" s="116"/>
    </row>
    <row r="208" spans="1:12" ht="16.2" customHeight="1" x14ac:dyDescent="0.3">
      <c r="A208" s="16">
        <v>8130</v>
      </c>
      <c r="B208" s="9" t="s">
        <v>147</v>
      </c>
      <c r="C208" s="65"/>
      <c r="D208" s="65"/>
      <c r="E208" s="72"/>
      <c r="F208" s="73"/>
      <c r="G208" s="87">
        <v>450000</v>
      </c>
      <c r="H208" s="87">
        <v>248552.16</v>
      </c>
      <c r="I208" s="87">
        <f t="shared" si="27"/>
        <v>201447.84</v>
      </c>
      <c r="J208" s="96">
        <v>1050000</v>
      </c>
      <c r="K208" s="102">
        <v>650000</v>
      </c>
      <c r="L208" s="116">
        <f t="shared" si="26"/>
        <v>-400000</v>
      </c>
    </row>
    <row r="209" spans="1:12" ht="14.4" customHeight="1" x14ac:dyDescent="0.3">
      <c r="A209" s="14">
        <v>2113</v>
      </c>
      <c r="B209" s="23" t="s">
        <v>13</v>
      </c>
      <c r="C209" s="69">
        <v>459539</v>
      </c>
      <c r="D209" s="50">
        <v>511230</v>
      </c>
      <c r="E209" s="78">
        <v>504380</v>
      </c>
      <c r="F209" s="73">
        <v>820000</v>
      </c>
      <c r="G209" s="87">
        <v>927580</v>
      </c>
      <c r="H209" s="87">
        <v>850000</v>
      </c>
      <c r="I209" s="87">
        <f t="shared" si="27"/>
        <v>77580</v>
      </c>
      <c r="J209" s="96">
        <v>1050000</v>
      </c>
      <c r="K209" s="102">
        <v>1050000</v>
      </c>
      <c r="L209" s="116"/>
    </row>
    <row r="210" spans="1:12" x14ac:dyDescent="0.3">
      <c r="A210" s="14" t="s">
        <v>145</v>
      </c>
      <c r="B210" s="23" t="s">
        <v>13</v>
      </c>
      <c r="C210" s="69"/>
      <c r="D210" s="50"/>
      <c r="E210" s="78"/>
      <c r="F210" s="73"/>
      <c r="G210" s="87">
        <v>100000</v>
      </c>
      <c r="H210" s="87">
        <v>99702.04</v>
      </c>
      <c r="I210" s="87">
        <f t="shared" si="27"/>
        <v>297.9600000000064</v>
      </c>
      <c r="J210" s="96"/>
      <c r="K210" s="102"/>
      <c r="L210" s="116"/>
    </row>
    <row r="211" spans="1:12" x14ac:dyDescent="0.3">
      <c r="A211" s="120" t="s">
        <v>135</v>
      </c>
      <c r="B211" s="121"/>
      <c r="C211" s="65"/>
      <c r="D211" s="65"/>
      <c r="E211" s="72"/>
      <c r="F211" s="110">
        <v>34060.82</v>
      </c>
      <c r="G211" s="87"/>
      <c r="H211" s="87"/>
      <c r="I211" s="87">
        <f t="shared" si="27"/>
        <v>0</v>
      </c>
      <c r="J211" s="96"/>
      <c r="K211" s="102"/>
      <c r="L211" s="116"/>
    </row>
    <row r="212" spans="1:12" x14ac:dyDescent="0.3">
      <c r="A212" s="47"/>
      <c r="B212" s="28" t="s">
        <v>71</v>
      </c>
      <c r="C212" s="58">
        <f>SUM(C176:C206)</f>
        <v>15207636.5</v>
      </c>
      <c r="D212" s="58">
        <f>SUM(D176:D206)</f>
        <v>16459107.129999999</v>
      </c>
      <c r="E212" s="58">
        <f>SUM(E176:E206)</f>
        <v>20325324.18</v>
      </c>
      <c r="F212" s="59">
        <f>SUM(F176:F206)</f>
        <v>30122249.749999996</v>
      </c>
      <c r="G212" s="59">
        <f>SUM(G176:G210)-G196</f>
        <v>32344524.009999998</v>
      </c>
      <c r="H212" s="59">
        <f>SUM(H176:H210)-H196</f>
        <v>25859753.140000001</v>
      </c>
      <c r="I212" s="54">
        <f>G212-H212</f>
        <v>6484770.8699999973</v>
      </c>
      <c r="J212" s="54">
        <f>SUM(J176:J206)-J196-J197-J198+J209+J207+J208+J210</f>
        <v>31392000</v>
      </c>
      <c r="K212" s="54">
        <f>SUM(K176:K206)-K196-K197-K198+K209+K207+K208+K210</f>
        <v>25030000</v>
      </c>
      <c r="L212" s="117">
        <f t="shared" si="26"/>
        <v>-6362000</v>
      </c>
    </row>
    <row r="213" spans="1:12" ht="46.8" x14ac:dyDescent="0.3">
      <c r="A213" s="21"/>
      <c r="B213" s="42" t="s">
        <v>12</v>
      </c>
      <c r="C213" s="60" t="s">
        <v>77</v>
      </c>
      <c r="D213" s="60" t="s">
        <v>78</v>
      </c>
      <c r="E213" s="60" t="s">
        <v>98</v>
      </c>
      <c r="F213" s="63" t="s">
        <v>129</v>
      </c>
      <c r="G213" s="85" t="s">
        <v>130</v>
      </c>
      <c r="H213" s="105" t="s">
        <v>131</v>
      </c>
      <c r="I213" s="105" t="s">
        <v>139</v>
      </c>
      <c r="J213" s="95" t="s">
        <v>134</v>
      </c>
      <c r="K213" s="101" t="s">
        <v>133</v>
      </c>
      <c r="L213" s="116"/>
    </row>
    <row r="214" spans="1:12" x14ac:dyDescent="0.3">
      <c r="A214" s="22" t="s">
        <v>15</v>
      </c>
      <c r="B214" s="23" t="s">
        <v>16</v>
      </c>
      <c r="C214" s="69">
        <v>1289424.42</v>
      </c>
      <c r="D214" s="50">
        <v>1163197.8400000001</v>
      </c>
      <c r="E214" s="78">
        <v>1088586.82</v>
      </c>
      <c r="F214" s="73">
        <v>1299992.43</v>
      </c>
      <c r="G214" s="87">
        <v>1590000</v>
      </c>
      <c r="H214" s="87">
        <v>1341961.43</v>
      </c>
      <c r="I214" s="87">
        <f t="shared" si="27"/>
        <v>248038.57000000007</v>
      </c>
      <c r="J214" s="96">
        <v>1750000</v>
      </c>
      <c r="K214" s="102">
        <v>1750000</v>
      </c>
      <c r="L214" s="116"/>
    </row>
    <row r="215" spans="1:12" x14ac:dyDescent="0.3">
      <c r="A215" s="22" t="s">
        <v>17</v>
      </c>
      <c r="B215" s="23" t="s">
        <v>0</v>
      </c>
      <c r="C215" s="69">
        <v>283673.45</v>
      </c>
      <c r="D215" s="50">
        <v>287322.96000000002</v>
      </c>
      <c r="E215" s="78">
        <v>238455.1</v>
      </c>
      <c r="F215" s="73">
        <v>287032.38</v>
      </c>
      <c r="G215" s="87">
        <v>350000</v>
      </c>
      <c r="H215" s="87">
        <v>295231.53999999998</v>
      </c>
      <c r="I215" s="87">
        <f t="shared" si="27"/>
        <v>54768.460000000021</v>
      </c>
      <c r="J215" s="96">
        <v>385000</v>
      </c>
      <c r="K215" s="102">
        <v>385000</v>
      </c>
      <c r="L215" s="116"/>
    </row>
    <row r="216" spans="1:12" ht="31.2" x14ac:dyDescent="0.3">
      <c r="A216" s="14" t="s">
        <v>18</v>
      </c>
      <c r="B216" s="15" t="s">
        <v>19</v>
      </c>
      <c r="C216" s="69">
        <v>123524.9</v>
      </c>
      <c r="D216" s="50">
        <v>5798</v>
      </c>
      <c r="E216" s="78">
        <v>71555</v>
      </c>
      <c r="F216" s="73">
        <v>38116.43</v>
      </c>
      <c r="G216" s="87">
        <v>56000</v>
      </c>
      <c r="H216" s="87">
        <v>46211</v>
      </c>
      <c r="I216" s="87">
        <f t="shared" si="27"/>
        <v>9789</v>
      </c>
      <c r="J216" s="96">
        <v>70000</v>
      </c>
      <c r="K216" s="102">
        <v>70000</v>
      </c>
      <c r="L216" s="116"/>
    </row>
    <row r="217" spans="1:12" ht="31.2" x14ac:dyDescent="0.3">
      <c r="A217" s="14">
        <v>2220</v>
      </c>
      <c r="B217" s="113" t="s">
        <v>21</v>
      </c>
      <c r="C217" s="69"/>
      <c r="D217" s="50"/>
      <c r="E217" s="78"/>
      <c r="F217" s="73"/>
      <c r="G217" s="87"/>
      <c r="H217" s="87"/>
      <c r="I217" s="87"/>
      <c r="J217" s="96">
        <v>2000</v>
      </c>
      <c r="K217" s="102">
        <v>2000</v>
      </c>
      <c r="L217" s="116"/>
    </row>
    <row r="218" spans="1:12" x14ac:dyDescent="0.3">
      <c r="A218" s="14" t="s">
        <v>22</v>
      </c>
      <c r="B218" s="15" t="s">
        <v>23</v>
      </c>
      <c r="C218" s="69">
        <v>80741.149999999994</v>
      </c>
      <c r="D218" s="50">
        <v>14026</v>
      </c>
      <c r="E218" s="78">
        <v>23738</v>
      </c>
      <c r="F218" s="73">
        <v>16182</v>
      </c>
      <c r="G218" s="87">
        <v>42000</v>
      </c>
      <c r="H218" s="87">
        <v>40587</v>
      </c>
      <c r="I218" s="87">
        <f t="shared" si="27"/>
        <v>1413</v>
      </c>
      <c r="J218" s="96">
        <v>70000</v>
      </c>
      <c r="K218" s="102">
        <v>70000</v>
      </c>
      <c r="L218" s="116"/>
    </row>
    <row r="219" spans="1:12" x14ac:dyDescent="0.3">
      <c r="A219" s="14" t="s">
        <v>24</v>
      </c>
      <c r="B219" s="15" t="s">
        <v>1</v>
      </c>
      <c r="C219" s="69"/>
      <c r="D219" s="50">
        <v>0</v>
      </c>
      <c r="E219" s="78">
        <v>4993</v>
      </c>
      <c r="F219" s="73">
        <v>6631</v>
      </c>
      <c r="G219" s="87">
        <v>13000</v>
      </c>
      <c r="H219" s="87">
        <v>10000</v>
      </c>
      <c r="I219" s="87">
        <f t="shared" si="27"/>
        <v>3000</v>
      </c>
      <c r="J219" s="96">
        <v>10000</v>
      </c>
      <c r="K219" s="102">
        <v>10000</v>
      </c>
      <c r="L219" s="116"/>
    </row>
    <row r="220" spans="1:12" ht="31.2" x14ac:dyDescent="0.3">
      <c r="A220" s="14">
        <v>2275</v>
      </c>
      <c r="B220" s="15" t="s">
        <v>27</v>
      </c>
      <c r="C220" s="69"/>
      <c r="D220" s="50"/>
      <c r="E220" s="78"/>
      <c r="F220" s="73">
        <v>19965</v>
      </c>
      <c r="G220" s="87"/>
      <c r="H220" s="87"/>
      <c r="I220" s="87">
        <f t="shared" si="27"/>
        <v>0</v>
      </c>
      <c r="J220" s="96">
        <v>0</v>
      </c>
      <c r="K220" s="102"/>
      <c r="L220" s="116"/>
    </row>
    <row r="221" spans="1:12" ht="46.8" x14ac:dyDescent="0.3">
      <c r="A221" s="14" t="s">
        <v>43</v>
      </c>
      <c r="B221" s="15" t="s">
        <v>44</v>
      </c>
      <c r="C221" s="69">
        <v>5200</v>
      </c>
      <c r="D221" s="69"/>
      <c r="E221" s="78">
        <v>0</v>
      </c>
      <c r="F221" s="73"/>
      <c r="G221" s="87"/>
      <c r="H221" s="87"/>
      <c r="I221" s="87">
        <f t="shared" si="27"/>
        <v>0</v>
      </c>
      <c r="J221" s="96">
        <v>5000</v>
      </c>
      <c r="K221" s="102">
        <v>5000</v>
      </c>
      <c r="L221" s="116"/>
    </row>
    <row r="222" spans="1:12" x14ac:dyDescent="0.3">
      <c r="A222" s="14">
        <v>2800</v>
      </c>
      <c r="B222" s="15" t="s">
        <v>6</v>
      </c>
      <c r="C222" s="69"/>
      <c r="D222" s="69"/>
      <c r="E222" s="78"/>
      <c r="F222" s="73">
        <v>340</v>
      </c>
      <c r="G222" s="87"/>
      <c r="H222" s="87"/>
      <c r="I222" s="87">
        <f t="shared" si="27"/>
        <v>0</v>
      </c>
      <c r="J222" s="96">
        <v>1000</v>
      </c>
      <c r="K222" s="102">
        <v>1000</v>
      </c>
      <c r="L222" s="116"/>
    </row>
    <row r="223" spans="1:12" ht="31.2" x14ac:dyDescent="0.3">
      <c r="A223" s="14" t="s">
        <v>29</v>
      </c>
      <c r="B223" s="15" t="s">
        <v>30</v>
      </c>
      <c r="C223" s="69">
        <v>28979</v>
      </c>
      <c r="D223" s="50">
        <v>49990</v>
      </c>
      <c r="E223" s="78">
        <v>47000</v>
      </c>
      <c r="F223" s="73">
        <v>29000</v>
      </c>
      <c r="G223" s="87"/>
      <c r="H223" s="87"/>
      <c r="I223" s="87">
        <f t="shared" si="27"/>
        <v>0</v>
      </c>
      <c r="J223" s="96"/>
      <c r="K223" s="102"/>
      <c r="L223" s="116"/>
    </row>
    <row r="224" spans="1:12" ht="46.8" x14ac:dyDescent="0.3">
      <c r="A224" s="27" t="s">
        <v>79</v>
      </c>
      <c r="B224" s="27" t="s">
        <v>80</v>
      </c>
      <c r="C224" s="69">
        <v>162400</v>
      </c>
      <c r="D224" s="50">
        <v>85000</v>
      </c>
      <c r="E224" s="78">
        <v>0</v>
      </c>
      <c r="F224" s="73"/>
      <c r="G224" s="87"/>
      <c r="H224" s="87"/>
      <c r="I224" s="87">
        <f t="shared" si="27"/>
        <v>0</v>
      </c>
      <c r="J224" s="96"/>
      <c r="K224" s="102"/>
      <c r="L224" s="116"/>
    </row>
    <row r="225" spans="1:12" x14ac:dyDescent="0.3">
      <c r="A225" s="14">
        <v>9770</v>
      </c>
      <c r="B225" s="23" t="s">
        <v>109</v>
      </c>
      <c r="C225" s="69"/>
      <c r="D225" s="78"/>
      <c r="E225" s="78">
        <v>287579.5</v>
      </c>
      <c r="F225" s="73">
        <v>379986.17</v>
      </c>
      <c r="G225" s="87">
        <v>367080</v>
      </c>
      <c r="H225" s="94">
        <v>216104</v>
      </c>
      <c r="I225" s="87">
        <f t="shared" si="27"/>
        <v>150976</v>
      </c>
      <c r="J225" s="96">
        <v>420000</v>
      </c>
      <c r="K225" s="102">
        <v>420000</v>
      </c>
      <c r="L225" s="116"/>
    </row>
    <row r="226" spans="1:12" x14ac:dyDescent="0.3">
      <c r="A226" s="14">
        <v>9770</v>
      </c>
      <c r="B226" s="23" t="s">
        <v>121</v>
      </c>
      <c r="C226" s="69"/>
      <c r="D226" s="78"/>
      <c r="E226" s="78"/>
      <c r="F226" s="73"/>
      <c r="G226" s="87"/>
      <c r="H226" s="87"/>
      <c r="I226" s="87">
        <f t="shared" si="27"/>
        <v>0</v>
      </c>
      <c r="J226" s="96"/>
      <c r="K226" s="102"/>
      <c r="L226" s="116"/>
    </row>
    <row r="227" spans="1:12" x14ac:dyDescent="0.3">
      <c r="A227" s="14">
        <v>9770</v>
      </c>
      <c r="B227" s="23" t="s">
        <v>47</v>
      </c>
      <c r="C227" s="69"/>
      <c r="D227" s="78"/>
      <c r="E227" s="78">
        <v>20000</v>
      </c>
      <c r="F227" s="73">
        <v>120000</v>
      </c>
      <c r="G227" s="87">
        <v>120000</v>
      </c>
      <c r="H227" s="87">
        <v>100000</v>
      </c>
      <c r="I227" s="87">
        <f t="shared" si="27"/>
        <v>20000</v>
      </c>
      <c r="J227" s="96">
        <f>550000+60000</f>
        <v>610000</v>
      </c>
      <c r="K227" s="102">
        <v>610000</v>
      </c>
      <c r="L227" s="116"/>
    </row>
    <row r="228" spans="1:12" x14ac:dyDescent="0.3">
      <c r="A228" s="14">
        <v>9770</v>
      </c>
      <c r="B228" s="23" t="s">
        <v>114</v>
      </c>
      <c r="C228" s="69"/>
      <c r="D228" s="78"/>
      <c r="E228" s="78"/>
      <c r="F228" s="73">
        <v>6000</v>
      </c>
      <c r="G228" s="87"/>
      <c r="H228" s="87"/>
      <c r="I228" s="87">
        <f t="shared" si="27"/>
        <v>0</v>
      </c>
      <c r="J228" s="96"/>
      <c r="K228" s="102"/>
      <c r="L228" s="116"/>
    </row>
    <row r="229" spans="1:12" x14ac:dyDescent="0.3">
      <c r="A229" s="14">
        <v>9770</v>
      </c>
      <c r="B229" s="23" t="s">
        <v>112</v>
      </c>
      <c r="C229" s="69"/>
      <c r="D229" s="78"/>
      <c r="E229" s="78">
        <v>297800</v>
      </c>
      <c r="F229" s="73">
        <v>340000</v>
      </c>
      <c r="G229" s="87"/>
      <c r="H229" s="87"/>
      <c r="I229" s="87">
        <f t="shared" si="27"/>
        <v>0</v>
      </c>
      <c r="J229" s="96"/>
      <c r="K229" s="102"/>
      <c r="L229" s="116"/>
    </row>
    <row r="230" spans="1:12" ht="31.2" x14ac:dyDescent="0.3">
      <c r="A230" s="14">
        <v>9770</v>
      </c>
      <c r="B230" s="23" t="s">
        <v>115</v>
      </c>
      <c r="C230" s="69"/>
      <c r="D230" s="78"/>
      <c r="E230" s="78">
        <v>2300</v>
      </c>
      <c r="F230" s="73">
        <v>98546.1</v>
      </c>
      <c r="G230" s="87"/>
      <c r="H230" s="87"/>
      <c r="I230" s="87">
        <f t="shared" si="27"/>
        <v>0</v>
      </c>
      <c r="J230" s="96"/>
      <c r="K230" s="102"/>
      <c r="L230" s="116"/>
    </row>
    <row r="231" spans="1:12" x14ac:dyDescent="0.3">
      <c r="A231" s="14">
        <v>9770</v>
      </c>
      <c r="B231" s="23" t="s">
        <v>113</v>
      </c>
      <c r="C231" s="69"/>
      <c r="D231" s="78"/>
      <c r="E231" s="78"/>
      <c r="F231" s="73">
        <v>100000</v>
      </c>
      <c r="G231" s="87"/>
      <c r="H231" s="87"/>
      <c r="I231" s="87">
        <f t="shared" ref="I231:I261" si="31">G231-H231</f>
        <v>0</v>
      </c>
      <c r="J231" s="96"/>
      <c r="K231" s="102"/>
      <c r="L231" s="116"/>
    </row>
    <row r="232" spans="1:12" x14ac:dyDescent="0.3">
      <c r="A232" s="14">
        <v>9770</v>
      </c>
      <c r="B232" s="23" t="s">
        <v>45</v>
      </c>
      <c r="C232" s="69"/>
      <c r="D232" s="78"/>
      <c r="E232" s="78">
        <v>150000</v>
      </c>
      <c r="F232" s="73"/>
      <c r="G232" s="87"/>
      <c r="H232" s="87"/>
      <c r="I232" s="87">
        <f t="shared" si="31"/>
        <v>0</v>
      </c>
      <c r="J232" s="96"/>
      <c r="K232" s="102"/>
      <c r="L232" s="116"/>
    </row>
    <row r="233" spans="1:12" x14ac:dyDescent="0.3">
      <c r="A233" s="14">
        <v>9770</v>
      </c>
      <c r="B233" s="23" t="s">
        <v>46</v>
      </c>
      <c r="C233" s="69"/>
      <c r="D233" s="78"/>
      <c r="E233" s="78">
        <v>50000</v>
      </c>
      <c r="F233" s="73"/>
      <c r="G233" s="87"/>
      <c r="H233" s="87"/>
      <c r="I233" s="87">
        <f t="shared" si="31"/>
        <v>0</v>
      </c>
      <c r="J233" s="96"/>
      <c r="K233" s="102"/>
      <c r="L233" s="116"/>
    </row>
    <row r="234" spans="1:12" x14ac:dyDescent="0.3">
      <c r="A234" s="14">
        <v>9770</v>
      </c>
      <c r="B234" s="23" t="s">
        <v>142</v>
      </c>
      <c r="C234" s="69"/>
      <c r="D234" s="78"/>
      <c r="E234" s="78"/>
      <c r="F234" s="73"/>
      <c r="G234" s="87">
        <v>100000</v>
      </c>
      <c r="H234" s="87">
        <v>67950</v>
      </c>
      <c r="I234" s="87"/>
      <c r="J234" s="96"/>
      <c r="K234" s="102"/>
      <c r="L234" s="116"/>
    </row>
    <row r="235" spans="1:12" x14ac:dyDescent="0.3">
      <c r="A235" s="14">
        <v>9770</v>
      </c>
      <c r="B235" s="23" t="s">
        <v>143</v>
      </c>
      <c r="C235" s="69"/>
      <c r="D235" s="78"/>
      <c r="E235" s="78"/>
      <c r="F235" s="73"/>
      <c r="G235" s="87">
        <v>100000</v>
      </c>
      <c r="H235" s="87">
        <v>100000</v>
      </c>
      <c r="I235" s="87"/>
      <c r="J235" s="96"/>
      <c r="K235" s="102"/>
      <c r="L235" s="116"/>
    </row>
    <row r="236" spans="1:12" x14ac:dyDescent="0.3">
      <c r="A236" s="14">
        <v>9770</v>
      </c>
      <c r="B236" s="23" t="s">
        <v>144</v>
      </c>
      <c r="C236" s="69"/>
      <c r="D236" s="78"/>
      <c r="E236" s="78"/>
      <c r="F236" s="73"/>
      <c r="G236" s="87">
        <v>26500</v>
      </c>
      <c r="H236" s="87">
        <v>26500</v>
      </c>
      <c r="I236" s="87"/>
      <c r="J236" s="96"/>
      <c r="K236" s="102"/>
      <c r="L236" s="116"/>
    </row>
    <row r="237" spans="1:12" x14ac:dyDescent="0.3">
      <c r="A237" s="14">
        <v>9800</v>
      </c>
      <c r="B237" s="23" t="s">
        <v>116</v>
      </c>
      <c r="C237" s="69"/>
      <c r="D237" s="78"/>
      <c r="E237" s="78"/>
      <c r="F237" s="73">
        <v>50000</v>
      </c>
      <c r="G237" s="87"/>
      <c r="H237" s="87"/>
      <c r="I237" s="87">
        <f t="shared" si="31"/>
        <v>0</v>
      </c>
      <c r="J237" s="96"/>
      <c r="K237" s="102"/>
      <c r="L237" s="116"/>
    </row>
    <row r="238" spans="1:12" x14ac:dyDescent="0.3">
      <c r="A238" s="14">
        <v>9710</v>
      </c>
      <c r="B238" s="23" t="s">
        <v>111</v>
      </c>
      <c r="C238" s="69"/>
      <c r="D238" s="78"/>
      <c r="E238" s="78">
        <v>180000</v>
      </c>
      <c r="F238" s="73">
        <v>180000</v>
      </c>
      <c r="G238" s="87">
        <v>180000</v>
      </c>
      <c r="H238" s="87">
        <v>90000</v>
      </c>
      <c r="I238" s="87">
        <f t="shared" si="31"/>
        <v>90000</v>
      </c>
      <c r="J238" s="96">
        <v>180000</v>
      </c>
      <c r="K238" s="102">
        <v>180000</v>
      </c>
      <c r="L238" s="116"/>
    </row>
    <row r="239" spans="1:12" ht="60.6" customHeight="1" x14ac:dyDescent="0.3">
      <c r="A239" s="23">
        <v>9800</v>
      </c>
      <c r="B239" s="23" t="s">
        <v>87</v>
      </c>
      <c r="C239" s="69">
        <v>808500</v>
      </c>
      <c r="D239" s="50">
        <v>947974.76</v>
      </c>
      <c r="E239" s="78">
        <v>350000</v>
      </c>
      <c r="F239" s="73">
        <v>150000</v>
      </c>
      <c r="G239" s="87">
        <v>260000</v>
      </c>
      <c r="H239" s="87">
        <v>160000</v>
      </c>
      <c r="I239" s="87">
        <f t="shared" si="31"/>
        <v>100000</v>
      </c>
      <c r="J239" s="96"/>
      <c r="K239" s="102"/>
      <c r="L239" s="116"/>
    </row>
    <row r="240" spans="1:12" x14ac:dyDescent="0.3">
      <c r="A240" s="23">
        <v>9800</v>
      </c>
      <c r="B240" s="23" t="s">
        <v>110</v>
      </c>
      <c r="C240" s="69"/>
      <c r="D240" s="50"/>
      <c r="E240" s="78">
        <v>50000</v>
      </c>
      <c r="F240" s="73">
        <v>70000</v>
      </c>
      <c r="G240" s="87"/>
      <c r="H240" s="87"/>
      <c r="I240" s="87">
        <f t="shared" si="31"/>
        <v>0</v>
      </c>
      <c r="J240" s="96"/>
      <c r="K240" s="102"/>
      <c r="L240" s="116"/>
    </row>
    <row r="241" spans="1:12" x14ac:dyDescent="0.3">
      <c r="A241" s="14">
        <v>9800</v>
      </c>
      <c r="B241" s="23" t="s">
        <v>117</v>
      </c>
      <c r="C241" s="69"/>
      <c r="D241" s="78"/>
      <c r="E241" s="78"/>
      <c r="F241" s="73">
        <v>75000</v>
      </c>
      <c r="G241" s="87">
        <v>50000</v>
      </c>
      <c r="H241" s="87">
        <v>50000</v>
      </c>
      <c r="I241" s="87">
        <f t="shared" si="31"/>
        <v>0</v>
      </c>
      <c r="J241" s="96"/>
      <c r="K241" s="102"/>
      <c r="L241" s="116"/>
    </row>
    <row r="242" spans="1:12" x14ac:dyDescent="0.3">
      <c r="A242" s="14">
        <v>9800</v>
      </c>
      <c r="B242" s="23" t="s">
        <v>118</v>
      </c>
      <c r="C242" s="69"/>
      <c r="D242" s="78"/>
      <c r="E242" s="78"/>
      <c r="F242" s="73">
        <v>500000</v>
      </c>
      <c r="G242" s="87"/>
      <c r="H242" s="87"/>
      <c r="I242" s="87">
        <f t="shared" si="31"/>
        <v>0</v>
      </c>
      <c r="J242" s="96"/>
      <c r="K242" s="102"/>
      <c r="L242" s="116"/>
    </row>
    <row r="243" spans="1:12" x14ac:dyDescent="0.3">
      <c r="A243" s="14">
        <v>9800</v>
      </c>
      <c r="B243" s="23" t="s">
        <v>119</v>
      </c>
      <c r="C243" s="69"/>
      <c r="D243" s="78"/>
      <c r="E243" s="78"/>
      <c r="F243" s="73">
        <v>50000</v>
      </c>
      <c r="G243" s="87"/>
      <c r="H243" s="87"/>
      <c r="I243" s="87">
        <f t="shared" si="31"/>
        <v>0</v>
      </c>
      <c r="J243" s="96"/>
      <c r="K243" s="102"/>
      <c r="L243" s="116"/>
    </row>
    <row r="244" spans="1:12" x14ac:dyDescent="0.3">
      <c r="A244" s="14">
        <v>9800</v>
      </c>
      <c r="B244" s="23" t="s">
        <v>120</v>
      </c>
      <c r="C244" s="69"/>
      <c r="D244" s="78"/>
      <c r="E244" s="78"/>
      <c r="F244" s="73"/>
      <c r="G244" s="87"/>
      <c r="H244" s="87"/>
      <c r="I244" s="87">
        <f t="shared" si="31"/>
        <v>0</v>
      </c>
      <c r="J244" s="96"/>
      <c r="K244" s="102"/>
      <c r="L244" s="116"/>
    </row>
    <row r="245" spans="1:12" x14ac:dyDescent="0.3">
      <c r="A245" s="14">
        <v>9800</v>
      </c>
      <c r="B245" s="23" t="s">
        <v>140</v>
      </c>
      <c r="C245" s="69"/>
      <c r="D245" s="78"/>
      <c r="E245" s="78"/>
      <c r="F245" s="73"/>
      <c r="G245" s="87">
        <v>10000</v>
      </c>
      <c r="H245" s="87">
        <v>10000</v>
      </c>
      <c r="I245" s="87"/>
      <c r="J245" s="96"/>
      <c r="K245" s="102"/>
      <c r="L245" s="116"/>
    </row>
    <row r="246" spans="1:12" x14ac:dyDescent="0.3">
      <c r="A246" s="14">
        <v>9800</v>
      </c>
      <c r="B246" s="23" t="s">
        <v>141</v>
      </c>
      <c r="C246" s="69"/>
      <c r="D246" s="78"/>
      <c r="E246" s="78"/>
      <c r="F246" s="73"/>
      <c r="G246" s="87">
        <v>130000</v>
      </c>
      <c r="H246" s="87"/>
      <c r="I246" s="87"/>
      <c r="J246" s="96"/>
      <c r="K246" s="102"/>
      <c r="L246" s="116"/>
    </row>
    <row r="247" spans="1:12" x14ac:dyDescent="0.3">
      <c r="A247" s="14"/>
      <c r="B247" s="23" t="s">
        <v>14</v>
      </c>
      <c r="C247" s="69"/>
      <c r="D247" s="78"/>
      <c r="E247" s="69">
        <v>0</v>
      </c>
      <c r="F247" s="73">
        <v>0</v>
      </c>
      <c r="G247" s="87">
        <v>450000</v>
      </c>
      <c r="H247" s="87">
        <v>0</v>
      </c>
      <c r="I247" s="87">
        <f t="shared" si="31"/>
        <v>450000</v>
      </c>
      <c r="J247" s="96">
        <v>640000</v>
      </c>
      <c r="K247" s="102">
        <v>640000</v>
      </c>
      <c r="L247" s="116"/>
    </row>
    <row r="248" spans="1:12" x14ac:dyDescent="0.3">
      <c r="A248" s="47"/>
      <c r="B248" s="28" t="s">
        <v>71</v>
      </c>
      <c r="C248" s="58">
        <f t="shared" ref="C248:H248" si="32">SUM(C214:C247)</f>
        <v>2782442.92</v>
      </c>
      <c r="D248" s="58">
        <f t="shared" si="32"/>
        <v>2553309.56</v>
      </c>
      <c r="E248" s="58">
        <f t="shared" si="32"/>
        <v>2862007.42</v>
      </c>
      <c r="F248" s="58">
        <f t="shared" si="32"/>
        <v>3816791.5100000002</v>
      </c>
      <c r="G248" s="58">
        <f t="shared" si="32"/>
        <v>3844580</v>
      </c>
      <c r="H248" s="59">
        <f t="shared" si="32"/>
        <v>2554544.9699999997</v>
      </c>
      <c r="I248" s="54">
        <f>G248-H248</f>
        <v>1290035.0300000003</v>
      </c>
      <c r="J248" s="54">
        <f>SUM(J214:J247)</f>
        <v>4143000</v>
      </c>
      <c r="K248" s="58">
        <f>SUM(K214:K247)</f>
        <v>4143000</v>
      </c>
      <c r="L248" s="116"/>
    </row>
    <row r="249" spans="1:12" ht="46.8" x14ac:dyDescent="0.3">
      <c r="A249" s="10"/>
      <c r="B249" s="38" t="s">
        <v>69</v>
      </c>
      <c r="C249" s="60" t="s">
        <v>77</v>
      </c>
      <c r="D249" s="60" t="s">
        <v>78</v>
      </c>
      <c r="E249" s="60" t="s">
        <v>99</v>
      </c>
      <c r="F249" s="57" t="s">
        <v>129</v>
      </c>
      <c r="G249" s="85" t="s">
        <v>130</v>
      </c>
      <c r="H249" s="105" t="s">
        <v>131</v>
      </c>
      <c r="I249" s="105" t="s">
        <v>139</v>
      </c>
      <c r="J249" s="95" t="s">
        <v>134</v>
      </c>
      <c r="K249" s="101" t="s">
        <v>133</v>
      </c>
      <c r="L249" s="116"/>
    </row>
    <row r="250" spans="1:12" x14ac:dyDescent="0.3">
      <c r="A250" s="22" t="s">
        <v>15</v>
      </c>
      <c r="B250" s="23" t="s">
        <v>16</v>
      </c>
      <c r="C250" s="78">
        <v>2262531.46</v>
      </c>
      <c r="D250" s="78">
        <v>2971235.28</v>
      </c>
      <c r="E250" s="65">
        <v>3934034.1</v>
      </c>
      <c r="F250" s="73">
        <v>4369523.82</v>
      </c>
      <c r="G250" s="86">
        <v>4850000</v>
      </c>
      <c r="H250" s="87">
        <v>3823212.01</v>
      </c>
      <c r="I250" s="87">
        <f t="shared" si="31"/>
        <v>1026787.9900000002</v>
      </c>
      <c r="J250" s="96">
        <v>5000000</v>
      </c>
      <c r="K250" s="102">
        <v>5000000</v>
      </c>
      <c r="L250" s="116"/>
    </row>
    <row r="251" spans="1:12" x14ac:dyDescent="0.3">
      <c r="A251" s="22" t="s">
        <v>17</v>
      </c>
      <c r="B251" s="23" t="s">
        <v>0</v>
      </c>
      <c r="C251" s="78">
        <v>447756.92</v>
      </c>
      <c r="D251" s="78">
        <v>637277.97</v>
      </c>
      <c r="E251" s="65">
        <v>837474.86</v>
      </c>
      <c r="F251" s="73">
        <v>938900.14</v>
      </c>
      <c r="G251" s="86">
        <v>1067000</v>
      </c>
      <c r="H251" s="87">
        <v>812966.98</v>
      </c>
      <c r="I251" s="87">
        <f t="shared" si="31"/>
        <v>254033.02000000002</v>
      </c>
      <c r="J251" s="96">
        <v>1100000</v>
      </c>
      <c r="K251" s="102">
        <v>1100000</v>
      </c>
      <c r="L251" s="116"/>
    </row>
    <row r="252" spans="1:12" ht="31.2" x14ac:dyDescent="0.3">
      <c r="A252" s="14" t="s">
        <v>18</v>
      </c>
      <c r="B252" s="15" t="s">
        <v>19</v>
      </c>
      <c r="C252" s="69">
        <v>900528.69</v>
      </c>
      <c r="D252" s="78">
        <v>100571.4</v>
      </c>
      <c r="E252" s="65">
        <v>603674.97</v>
      </c>
      <c r="F252" s="73">
        <v>375615.34</v>
      </c>
      <c r="G252" s="86">
        <v>644400</v>
      </c>
      <c r="H252" s="87">
        <v>289918.83</v>
      </c>
      <c r="I252" s="87">
        <f t="shared" si="31"/>
        <v>354481.17</v>
      </c>
      <c r="J252" s="96">
        <v>350000</v>
      </c>
      <c r="K252" s="102">
        <v>350000</v>
      </c>
      <c r="L252" s="116"/>
    </row>
    <row r="253" spans="1:12" x14ac:dyDescent="0.3">
      <c r="A253" s="14" t="s">
        <v>22</v>
      </c>
      <c r="B253" s="15" t="s">
        <v>23</v>
      </c>
      <c r="C253" s="69">
        <v>710369.58</v>
      </c>
      <c r="D253" s="78">
        <v>95259</v>
      </c>
      <c r="E253" s="65">
        <v>528226</v>
      </c>
      <c r="F253" s="73">
        <v>192919.19</v>
      </c>
      <c r="G253" s="86">
        <v>400000</v>
      </c>
      <c r="H253" s="87">
        <v>251314.31</v>
      </c>
      <c r="I253" s="87">
        <f t="shared" si="31"/>
        <v>148685.69</v>
      </c>
      <c r="J253" s="96">
        <v>150000</v>
      </c>
      <c r="K253" s="102">
        <v>150000</v>
      </c>
      <c r="L253" s="116"/>
    </row>
    <row r="254" spans="1:12" x14ac:dyDescent="0.3">
      <c r="A254" s="14">
        <v>2273</v>
      </c>
      <c r="B254" s="17" t="s">
        <v>5</v>
      </c>
      <c r="C254" s="72">
        <v>1007013.35</v>
      </c>
      <c r="D254" s="78">
        <v>471899.58</v>
      </c>
      <c r="E254" s="65">
        <v>582554.62</v>
      </c>
      <c r="F254" s="73">
        <v>998735.8</v>
      </c>
      <c r="G254" s="86">
        <v>1000000</v>
      </c>
      <c r="H254" s="87">
        <v>639571.97</v>
      </c>
      <c r="I254" s="87">
        <f t="shared" si="31"/>
        <v>360428.03</v>
      </c>
      <c r="J254" s="96">
        <v>1260000</v>
      </c>
      <c r="K254" s="102">
        <v>1260000</v>
      </c>
      <c r="L254" s="116"/>
    </row>
    <row r="255" spans="1:12" x14ac:dyDescent="0.3">
      <c r="A255" s="14">
        <v>2800</v>
      </c>
      <c r="B255" s="15" t="s">
        <v>6</v>
      </c>
      <c r="C255" s="72"/>
      <c r="D255" s="78"/>
      <c r="E255" s="65"/>
      <c r="F255" s="73"/>
      <c r="G255" s="86">
        <v>1551440</v>
      </c>
      <c r="H255" s="87">
        <v>1551440</v>
      </c>
      <c r="I255" s="87">
        <f t="shared" si="31"/>
        <v>0</v>
      </c>
      <c r="J255" s="96"/>
      <c r="K255" s="102"/>
      <c r="L255" s="116"/>
    </row>
    <row r="256" spans="1:12" x14ac:dyDescent="0.3">
      <c r="A256" s="2" t="s">
        <v>107</v>
      </c>
      <c r="B256" s="15" t="s">
        <v>73</v>
      </c>
      <c r="C256" s="69">
        <v>1008326.25</v>
      </c>
      <c r="D256" s="69">
        <v>1648531.15</v>
      </c>
      <c r="E256" s="65">
        <v>1873965</v>
      </c>
      <c r="F256" s="73">
        <v>1819155.35</v>
      </c>
      <c r="G256" s="86">
        <v>3257600</v>
      </c>
      <c r="H256" s="87">
        <v>2245447.29</v>
      </c>
      <c r="I256" s="87">
        <f t="shared" si="31"/>
        <v>1012152.71</v>
      </c>
      <c r="J256" s="96">
        <v>2700000</v>
      </c>
      <c r="K256" s="102">
        <v>2700000</v>
      </c>
      <c r="L256" s="116"/>
    </row>
    <row r="257" spans="1:12" x14ac:dyDescent="0.3">
      <c r="A257" s="2" t="s">
        <v>108</v>
      </c>
      <c r="B257" s="15" t="s">
        <v>67</v>
      </c>
      <c r="C257" s="69">
        <v>1649942.3</v>
      </c>
      <c r="D257" s="69">
        <v>1064278.52</v>
      </c>
      <c r="E257" s="65">
        <v>1938848.4</v>
      </c>
      <c r="F257" s="73">
        <v>2543250</v>
      </c>
      <c r="G257" s="86">
        <v>3800000</v>
      </c>
      <c r="H257" s="87">
        <v>3379038</v>
      </c>
      <c r="I257" s="87">
        <f t="shared" si="31"/>
        <v>420962</v>
      </c>
      <c r="J257" s="96">
        <v>3000000</v>
      </c>
      <c r="K257" s="102">
        <v>3000000</v>
      </c>
      <c r="L257" s="116"/>
    </row>
    <row r="258" spans="1:12" x14ac:dyDescent="0.3">
      <c r="A258" s="2" t="s">
        <v>105</v>
      </c>
      <c r="B258" s="15" t="s">
        <v>68</v>
      </c>
      <c r="C258" s="69">
        <v>391260</v>
      </c>
      <c r="D258" s="69">
        <v>36276</v>
      </c>
      <c r="E258" s="65">
        <v>769970</v>
      </c>
      <c r="F258" s="73"/>
      <c r="G258" s="86"/>
      <c r="H258" s="87"/>
      <c r="I258" s="87">
        <f t="shared" si="31"/>
        <v>0</v>
      </c>
      <c r="J258" s="96"/>
      <c r="K258" s="102"/>
      <c r="L258" s="116"/>
    </row>
    <row r="259" spans="1:12" x14ac:dyDescent="0.3">
      <c r="A259" s="2" t="s">
        <v>151</v>
      </c>
      <c r="B259" s="15" t="s">
        <v>67</v>
      </c>
      <c r="C259" s="69"/>
      <c r="D259" s="69"/>
      <c r="E259" s="65">
        <v>68789</v>
      </c>
      <c r="F259" s="73"/>
      <c r="G259" s="86"/>
      <c r="H259" s="87"/>
      <c r="I259" s="87">
        <f t="shared" si="31"/>
        <v>0</v>
      </c>
      <c r="J259" s="96">
        <v>5000000</v>
      </c>
      <c r="K259" s="102">
        <v>2500000</v>
      </c>
      <c r="L259" s="116">
        <f>K259-J259</f>
        <v>-2500000</v>
      </c>
    </row>
    <row r="260" spans="1:12" x14ac:dyDescent="0.3">
      <c r="A260" s="2" t="s">
        <v>106</v>
      </c>
      <c r="B260" s="15"/>
      <c r="C260" s="69">
        <v>2962272.65</v>
      </c>
      <c r="D260" s="69">
        <v>48940.68</v>
      </c>
      <c r="E260" s="51">
        <v>212865.27</v>
      </c>
      <c r="F260" s="73"/>
      <c r="G260" s="86"/>
      <c r="H260" s="87"/>
      <c r="I260" s="87">
        <f t="shared" si="31"/>
        <v>0</v>
      </c>
      <c r="J260" s="96"/>
      <c r="K260" s="102"/>
      <c r="L260" s="116"/>
    </row>
    <row r="261" spans="1:12" x14ac:dyDescent="0.3">
      <c r="A261" s="29"/>
      <c r="B261" s="28" t="s">
        <v>71</v>
      </c>
      <c r="C261" s="58">
        <f>SUM(C250:C260)</f>
        <v>11340001.199999999</v>
      </c>
      <c r="D261" s="58">
        <f>SUM(D250:D260)</f>
        <v>7074269.5799999982</v>
      </c>
      <c r="E261" s="58">
        <f t="shared" ref="E261" si="33">SUM(E250:E260)</f>
        <v>11350402.219999999</v>
      </c>
      <c r="F261" s="58">
        <f>SUM(F250:F260)</f>
        <v>11238099.640000001</v>
      </c>
      <c r="G261" s="53">
        <f>SUM(G250:G260)</f>
        <v>16570440</v>
      </c>
      <c r="H261" s="54">
        <f>SUM(H250:H257)</f>
        <v>12992909.390000001</v>
      </c>
      <c r="I261" s="54">
        <f t="shared" si="31"/>
        <v>3577530.6099999994</v>
      </c>
      <c r="J261" s="54">
        <f t="shared" ref="J261" si="34">SUM(J250:J260)</f>
        <v>18560000</v>
      </c>
      <c r="K261" s="53">
        <f>SUM(K250:K259)</f>
        <v>16060000</v>
      </c>
      <c r="L261" s="116">
        <f t="shared" ref="L261:L264" si="35">K261-J261</f>
        <v>-2500000</v>
      </c>
    </row>
    <row r="262" spans="1:12" x14ac:dyDescent="0.3">
      <c r="A262" s="37"/>
      <c r="B262" s="38" t="s">
        <v>84</v>
      </c>
      <c r="C262" s="60"/>
      <c r="D262" s="60"/>
      <c r="E262" s="60"/>
      <c r="F262" s="50"/>
      <c r="G262" s="91"/>
      <c r="H262" s="91"/>
      <c r="I262" s="91"/>
      <c r="J262" s="91"/>
      <c r="K262" s="50"/>
      <c r="L262" s="116"/>
    </row>
    <row r="263" spans="1:12" x14ac:dyDescent="0.3">
      <c r="A263" s="10"/>
      <c r="B263" s="10"/>
      <c r="C263" s="50"/>
      <c r="D263" s="50"/>
      <c r="E263" s="50"/>
      <c r="F263" s="52"/>
      <c r="G263" s="91"/>
      <c r="H263" s="91"/>
      <c r="I263" s="91"/>
      <c r="J263" s="91"/>
      <c r="K263" s="50"/>
      <c r="L263" s="116"/>
    </row>
    <row r="264" spans="1:12" x14ac:dyDescent="0.3">
      <c r="A264" s="89"/>
      <c r="B264" s="89" t="s">
        <v>90</v>
      </c>
      <c r="C264" s="90">
        <f>C9+C13+C43+C64+C82+C98+C109+C124+C134+C138+C150+C157+C162+C174+C212+C248+C261</f>
        <v>65061944.50999999</v>
      </c>
      <c r="D264" s="90">
        <f>D9+D13+D43+D64+D82+D98+D109+D124+D134+D138+D150+D157+D162+D174+D212+D248+D261</f>
        <v>72058377.020000011</v>
      </c>
      <c r="E264" s="90">
        <f>E9+E13+E43+E64+E82+E98+E109+E124+E134+E138+E150+E157+E162+E174+E212+E248+E261</f>
        <v>90906819.679999992</v>
      </c>
      <c r="F264" s="90">
        <f>F9+F13+F43+F64+F82+F98+F109+F124+F134+F138+F150+F157+F162+F174+F212+F248+F261</f>
        <v>106512221.58</v>
      </c>
      <c r="G264" s="90">
        <f>G9+G13+G43+G64+G82+G98+G109+G124+G134+G138+G150+G157+G162+G174+G212+G248+G261+G81+G97+G18+G22</f>
        <v>141893134.09</v>
      </c>
      <c r="H264" s="90">
        <f>H9+H13+H43+H64+H82+H98+H109+H124+H134+H138+H150+H157+H162+H174+H212+H248+H261+H81+H97+H18+H22</f>
        <v>107161294.06</v>
      </c>
      <c r="I264" s="99">
        <f>G264-H264</f>
        <v>34731840.030000001</v>
      </c>
      <c r="J264" s="99">
        <f>J9+J13+J43+J64+J82+J98+J109+J124+J134+J138+J150+J157+J162+J174+J212+J248+J261+J97+J81+J14</f>
        <v>155445286</v>
      </c>
      <c r="K264" s="99">
        <f>K9+K13+K43+K64+K82+K98+K109+K124+K134+K138+K150+K157+K162+K174+K212+K248+K261+K97+K81+K14</f>
        <v>132265712</v>
      </c>
      <c r="L264" s="116">
        <f t="shared" si="35"/>
        <v>-23179574</v>
      </c>
    </row>
    <row r="265" spans="1:12" x14ac:dyDescent="0.3">
      <c r="F265" s="24">
        <f>F211+F123+F108+F97+F81+F63+F42</f>
        <v>802172.08000000007</v>
      </c>
      <c r="G265" s="52"/>
      <c r="H265" s="52"/>
      <c r="I265" s="52"/>
      <c r="J265" s="52"/>
    </row>
    <row r="266" spans="1:12" x14ac:dyDescent="0.3">
      <c r="F266" s="24" t="s">
        <v>136</v>
      </c>
      <c r="G266" s="93"/>
      <c r="H266" s="93"/>
      <c r="I266" s="93"/>
      <c r="J266" s="52"/>
    </row>
    <row r="267" spans="1:12" ht="31.2" x14ac:dyDescent="0.3">
      <c r="B267" s="11" t="s">
        <v>100</v>
      </c>
      <c r="C267" s="24" t="s">
        <v>101</v>
      </c>
      <c r="F267" s="24">
        <v>108134393.66</v>
      </c>
      <c r="G267" s="52">
        <f>141748266.01+144868.08</f>
        <v>141893134.09</v>
      </c>
      <c r="H267" s="52">
        <f>106854096.54+280932.52+26265</f>
        <v>107161294.06</v>
      </c>
      <c r="I267" s="114" t="s">
        <v>154</v>
      </c>
      <c r="J267" s="52">
        <v>126020000</v>
      </c>
      <c r="K267" s="52">
        <v>132265712</v>
      </c>
    </row>
    <row r="268" spans="1:12" x14ac:dyDescent="0.3">
      <c r="G268" s="52"/>
      <c r="H268" s="52"/>
      <c r="I268" s="52"/>
      <c r="J268" s="52"/>
    </row>
    <row r="269" spans="1:12" x14ac:dyDescent="0.3">
      <c r="B269" s="11" t="s">
        <v>91</v>
      </c>
      <c r="C269" s="24" t="s">
        <v>92</v>
      </c>
      <c r="D269" s="24" t="s">
        <v>93</v>
      </c>
      <c r="F269" s="24">
        <f>F267-F264</f>
        <v>1622172.0799999982</v>
      </c>
      <c r="G269" s="52">
        <f>G267-G264</f>
        <v>0</v>
      </c>
      <c r="H269" s="52">
        <f>H267-H264</f>
        <v>0</v>
      </c>
      <c r="I269" s="52"/>
      <c r="J269" s="118">
        <f>J267-J264</f>
        <v>-29425286</v>
      </c>
      <c r="K269" s="119">
        <f>K267-K264</f>
        <v>0</v>
      </c>
    </row>
    <row r="270" spans="1:12" x14ac:dyDescent="0.3">
      <c r="F270" s="92"/>
      <c r="G270" s="52"/>
      <c r="H270" s="52"/>
      <c r="I270" s="52"/>
      <c r="J270" s="52"/>
    </row>
    <row r="271" spans="1:12" x14ac:dyDescent="0.3">
      <c r="B271" s="11" t="s">
        <v>94</v>
      </c>
      <c r="C271" s="24" t="s">
        <v>95</v>
      </c>
      <c r="D271" s="24" t="s">
        <v>96</v>
      </c>
      <c r="F271" s="24">
        <v>107332221.58</v>
      </c>
      <c r="G271" s="52"/>
      <c r="H271" s="52"/>
      <c r="I271" s="52"/>
      <c r="J271" s="52"/>
    </row>
    <row r="272" spans="1:12" x14ac:dyDescent="0.3">
      <c r="F272" s="24">
        <f>F264-F271</f>
        <v>-820000</v>
      </c>
      <c r="G272" s="52"/>
      <c r="H272" s="52"/>
      <c r="I272" s="52"/>
      <c r="J272" s="52"/>
    </row>
    <row r="273" spans="2:11" x14ac:dyDescent="0.3">
      <c r="B273" s="11" t="s">
        <v>94</v>
      </c>
      <c r="C273" s="24" t="s">
        <v>95</v>
      </c>
      <c r="D273" s="24" t="s">
        <v>97</v>
      </c>
      <c r="G273" s="52"/>
      <c r="H273" s="52"/>
      <c r="I273" s="52"/>
      <c r="J273" s="52"/>
      <c r="K273" s="24"/>
    </row>
    <row r="274" spans="2:11" x14ac:dyDescent="0.3">
      <c r="G274" s="52"/>
      <c r="H274" s="52"/>
      <c r="I274" s="52"/>
      <c r="J274" s="52">
        <f>132265712-35670000</f>
        <v>96595712</v>
      </c>
    </row>
    <row r="275" spans="2:11" x14ac:dyDescent="0.3">
      <c r="G275" s="52"/>
      <c r="H275" s="52"/>
      <c r="I275" s="52"/>
      <c r="J275" s="52"/>
    </row>
    <row r="276" spans="2:11" x14ac:dyDescent="0.3">
      <c r="G276" s="52"/>
      <c r="H276" s="52"/>
      <c r="I276" s="52"/>
      <c r="J276" s="93"/>
    </row>
    <row r="277" spans="2:11" x14ac:dyDescent="0.3">
      <c r="G277" s="52"/>
      <c r="H277" s="52"/>
      <c r="I277" s="52"/>
      <c r="J277" s="52"/>
      <c r="K277" s="24"/>
    </row>
    <row r="278" spans="2:11" x14ac:dyDescent="0.3">
      <c r="G278" s="52"/>
      <c r="H278" s="52"/>
      <c r="I278" s="52"/>
      <c r="J278" s="52"/>
    </row>
    <row r="279" spans="2:11" x14ac:dyDescent="0.3">
      <c r="G279" s="52"/>
      <c r="H279" s="52"/>
      <c r="I279" s="52"/>
      <c r="J279" s="52"/>
    </row>
    <row r="280" spans="2:11" x14ac:dyDescent="0.3">
      <c r="G280" s="52"/>
      <c r="H280" s="52"/>
      <c r="I280" s="52"/>
      <c r="J280" s="52"/>
      <c r="K280" s="24"/>
    </row>
    <row r="281" spans="2:11" x14ac:dyDescent="0.3">
      <c r="G281" s="52"/>
      <c r="H281" s="52"/>
      <c r="I281" s="52"/>
      <c r="J281" s="52"/>
    </row>
    <row r="282" spans="2:11" x14ac:dyDescent="0.3">
      <c r="G282" s="52"/>
      <c r="H282" s="52"/>
      <c r="I282" s="52"/>
      <c r="J282" s="52"/>
    </row>
    <row r="283" spans="2:11" x14ac:dyDescent="0.3">
      <c r="G283" s="52"/>
      <c r="H283" s="52"/>
      <c r="I283" s="52"/>
      <c r="J283" s="52"/>
    </row>
    <row r="284" spans="2:11" x14ac:dyDescent="0.3">
      <c r="G284" s="52"/>
      <c r="H284" s="52"/>
      <c r="I284" s="52"/>
      <c r="J284" s="52"/>
    </row>
    <row r="285" spans="2:11" x14ac:dyDescent="0.3">
      <c r="G285" s="52"/>
      <c r="H285" s="52"/>
      <c r="I285" s="52"/>
      <c r="J285" s="52"/>
    </row>
    <row r="286" spans="2:11" x14ac:dyDescent="0.3">
      <c r="G286" s="52"/>
      <c r="H286" s="52"/>
      <c r="I286" s="52"/>
      <c r="J286" s="52"/>
    </row>
    <row r="287" spans="2:11" x14ac:dyDescent="0.3">
      <c r="G287" s="52"/>
      <c r="H287" s="52"/>
      <c r="I287" s="52"/>
      <c r="J287" s="52"/>
    </row>
    <row r="288" spans="2:11" x14ac:dyDescent="0.3">
      <c r="G288" s="52"/>
      <c r="H288" s="52"/>
      <c r="I288" s="52"/>
      <c r="J288" s="52"/>
    </row>
    <row r="289" spans="7:11" x14ac:dyDescent="0.3">
      <c r="G289" s="52"/>
      <c r="H289" s="52"/>
      <c r="I289" s="52"/>
      <c r="J289" s="52"/>
    </row>
    <row r="290" spans="7:11" x14ac:dyDescent="0.3">
      <c r="G290" s="52"/>
      <c r="H290" s="52"/>
      <c r="I290" s="52"/>
      <c r="J290" s="52"/>
    </row>
    <row r="291" spans="7:11" x14ac:dyDescent="0.3">
      <c r="G291" s="52"/>
      <c r="H291" s="52"/>
      <c r="I291" s="52"/>
      <c r="J291" s="52"/>
    </row>
    <row r="292" spans="7:11" x14ac:dyDescent="0.3">
      <c r="G292" s="52"/>
      <c r="H292" s="52"/>
      <c r="I292" s="52"/>
      <c r="J292" s="52"/>
    </row>
    <row r="293" spans="7:11" x14ac:dyDescent="0.3">
      <c r="G293" s="52"/>
      <c r="H293" s="52"/>
      <c r="I293" s="52"/>
      <c r="J293" s="52"/>
    </row>
    <row r="294" spans="7:11" x14ac:dyDescent="0.3">
      <c r="G294" s="52"/>
      <c r="H294" s="52"/>
      <c r="I294" s="52"/>
      <c r="J294" s="52"/>
    </row>
    <row r="295" spans="7:11" x14ac:dyDescent="0.3">
      <c r="G295" s="52"/>
      <c r="H295" s="52"/>
      <c r="I295" s="52"/>
      <c r="J295" s="52"/>
      <c r="K295" s="24"/>
    </row>
    <row r="296" spans="7:11" x14ac:dyDescent="0.3">
      <c r="G296" s="52"/>
      <c r="H296" s="52"/>
      <c r="I296" s="52"/>
      <c r="J296" s="52"/>
    </row>
    <row r="297" spans="7:11" x14ac:dyDescent="0.3">
      <c r="G297" s="52"/>
      <c r="H297" s="52"/>
      <c r="I297" s="52"/>
      <c r="J297" s="52"/>
    </row>
    <row r="298" spans="7:11" x14ac:dyDescent="0.3">
      <c r="G298" s="52"/>
      <c r="H298" s="52"/>
      <c r="I298" s="52"/>
      <c r="J298" s="52"/>
    </row>
    <row r="299" spans="7:11" x14ac:dyDescent="0.3">
      <c r="G299" s="52"/>
      <c r="H299" s="52"/>
      <c r="I299" s="52"/>
      <c r="J299" s="52"/>
    </row>
    <row r="300" spans="7:11" x14ac:dyDescent="0.3">
      <c r="G300" s="52"/>
      <c r="H300" s="52"/>
      <c r="I300" s="52"/>
      <c r="J300" s="52"/>
    </row>
    <row r="301" spans="7:11" x14ac:dyDescent="0.3">
      <c r="G301" s="52"/>
      <c r="H301" s="52"/>
      <c r="I301" s="52"/>
      <c r="J301" s="52"/>
    </row>
    <row r="302" spans="7:11" x14ac:dyDescent="0.3">
      <c r="G302" s="52"/>
      <c r="H302" s="52"/>
      <c r="I302" s="52"/>
      <c r="J302" s="52"/>
    </row>
    <row r="303" spans="7:11" x14ac:dyDescent="0.3">
      <c r="G303" s="52"/>
      <c r="H303" s="52"/>
      <c r="I303" s="52"/>
      <c r="J303" s="52"/>
    </row>
    <row r="304" spans="7:11" x14ac:dyDescent="0.3">
      <c r="G304" s="52"/>
      <c r="H304" s="52"/>
      <c r="I304" s="52"/>
      <c r="J304" s="52"/>
    </row>
    <row r="305" spans="7:10" x14ac:dyDescent="0.3">
      <c r="G305" s="52"/>
      <c r="H305" s="52"/>
      <c r="I305" s="52"/>
      <c r="J305" s="52"/>
    </row>
    <row r="306" spans="7:10" x14ac:dyDescent="0.3">
      <c r="G306" s="52"/>
      <c r="H306" s="52"/>
      <c r="I306" s="52"/>
      <c r="J306" s="52"/>
    </row>
    <row r="307" spans="7:10" x14ac:dyDescent="0.3">
      <c r="G307" s="52"/>
      <c r="H307" s="52"/>
      <c r="I307" s="52"/>
      <c r="J307" s="52"/>
    </row>
    <row r="308" spans="7:10" x14ac:dyDescent="0.3">
      <c r="G308" s="52"/>
      <c r="H308" s="52"/>
      <c r="I308" s="52"/>
      <c r="J308" s="52"/>
    </row>
    <row r="309" spans="7:10" x14ac:dyDescent="0.3">
      <c r="G309" s="52"/>
      <c r="H309" s="52"/>
      <c r="I309" s="52"/>
      <c r="J309" s="52"/>
    </row>
    <row r="310" spans="7:10" x14ac:dyDescent="0.3">
      <c r="G310" s="52"/>
      <c r="H310" s="52"/>
      <c r="I310" s="52"/>
      <c r="J310" s="52"/>
    </row>
    <row r="311" spans="7:10" x14ac:dyDescent="0.3">
      <c r="G311" s="52"/>
      <c r="H311" s="52"/>
      <c r="I311" s="52"/>
      <c r="J311" s="52"/>
    </row>
    <row r="312" spans="7:10" x14ac:dyDescent="0.3">
      <c r="G312" s="52"/>
      <c r="H312" s="52"/>
      <c r="I312" s="52"/>
      <c r="J312" s="52"/>
    </row>
    <row r="313" spans="7:10" x14ac:dyDescent="0.3">
      <c r="G313" s="52"/>
      <c r="H313" s="52"/>
      <c r="I313" s="52"/>
      <c r="J313" s="52"/>
    </row>
    <row r="314" spans="7:10" x14ac:dyDescent="0.3">
      <c r="G314" s="52"/>
      <c r="H314" s="52"/>
      <c r="I314" s="52"/>
      <c r="J314" s="52"/>
    </row>
    <row r="315" spans="7:10" x14ac:dyDescent="0.3">
      <c r="G315" s="52"/>
      <c r="H315" s="52"/>
      <c r="I315" s="52"/>
      <c r="J315" s="52"/>
    </row>
    <row r="316" spans="7:10" x14ac:dyDescent="0.3">
      <c r="G316" s="52"/>
      <c r="H316" s="52"/>
      <c r="I316" s="52"/>
      <c r="J316" s="52"/>
    </row>
    <row r="317" spans="7:10" x14ac:dyDescent="0.3">
      <c r="G317" s="52"/>
      <c r="H317" s="52"/>
      <c r="I317" s="52"/>
      <c r="J317" s="52"/>
    </row>
    <row r="318" spans="7:10" x14ac:dyDescent="0.3">
      <c r="G318" s="52"/>
      <c r="H318" s="52"/>
      <c r="I318" s="52"/>
      <c r="J318" s="52"/>
    </row>
    <row r="319" spans="7:10" x14ac:dyDescent="0.3">
      <c r="G319" s="52"/>
      <c r="H319" s="52"/>
      <c r="I319" s="52"/>
      <c r="J319" s="52"/>
    </row>
    <row r="320" spans="7:10" x14ac:dyDescent="0.3">
      <c r="G320" s="52"/>
      <c r="H320" s="52"/>
      <c r="I320" s="52"/>
      <c r="J320" s="52"/>
    </row>
    <row r="321" spans="7:10" x14ac:dyDescent="0.3">
      <c r="G321" s="52"/>
      <c r="H321" s="52"/>
      <c r="I321" s="52"/>
      <c r="J321" s="52"/>
    </row>
    <row r="322" spans="7:10" x14ac:dyDescent="0.3">
      <c r="G322" s="52"/>
      <c r="H322" s="52"/>
      <c r="I322" s="52"/>
      <c r="J322" s="52"/>
    </row>
    <row r="323" spans="7:10" x14ac:dyDescent="0.3">
      <c r="G323" s="52"/>
      <c r="H323" s="52"/>
      <c r="I323" s="52"/>
      <c r="J323" s="52"/>
    </row>
    <row r="324" spans="7:10" x14ac:dyDescent="0.3">
      <c r="G324" s="52"/>
      <c r="H324" s="52"/>
      <c r="I324" s="52"/>
      <c r="J324" s="52"/>
    </row>
    <row r="325" spans="7:10" x14ac:dyDescent="0.3">
      <c r="G325" s="52"/>
      <c r="H325" s="52"/>
      <c r="I325" s="52"/>
      <c r="J325" s="52"/>
    </row>
    <row r="326" spans="7:10" x14ac:dyDescent="0.3">
      <c r="G326" s="52"/>
      <c r="H326" s="52"/>
      <c r="I326" s="52"/>
      <c r="J326" s="52"/>
    </row>
    <row r="327" spans="7:10" x14ac:dyDescent="0.3">
      <c r="G327" s="52"/>
      <c r="H327" s="52"/>
      <c r="I327" s="52"/>
      <c r="J327" s="52"/>
    </row>
    <row r="328" spans="7:10" x14ac:dyDescent="0.3">
      <c r="G328" s="52"/>
      <c r="H328" s="52"/>
      <c r="I328" s="52"/>
      <c r="J328" s="52"/>
    </row>
    <row r="329" spans="7:10" x14ac:dyDescent="0.3">
      <c r="G329" s="52"/>
      <c r="H329" s="52"/>
      <c r="I329" s="52"/>
      <c r="J329" s="52"/>
    </row>
    <row r="330" spans="7:10" x14ac:dyDescent="0.3">
      <c r="G330" s="52"/>
      <c r="H330" s="52"/>
      <c r="I330" s="52"/>
      <c r="J330" s="52"/>
    </row>
    <row r="331" spans="7:10" x14ac:dyDescent="0.3">
      <c r="G331" s="52"/>
      <c r="H331" s="52"/>
      <c r="I331" s="52"/>
      <c r="J331" s="52"/>
    </row>
    <row r="332" spans="7:10" x14ac:dyDescent="0.3">
      <c r="G332" s="52"/>
      <c r="H332" s="52"/>
      <c r="I332" s="52"/>
      <c r="J332" s="52"/>
    </row>
    <row r="333" spans="7:10" x14ac:dyDescent="0.3">
      <c r="G333" s="52"/>
      <c r="H333" s="52"/>
      <c r="I333" s="52"/>
      <c r="J333" s="52"/>
    </row>
    <row r="334" spans="7:10" x14ac:dyDescent="0.3">
      <c r="G334" s="52"/>
      <c r="H334" s="52"/>
      <c r="I334" s="52"/>
      <c r="J334" s="52"/>
    </row>
    <row r="335" spans="7:10" x14ac:dyDescent="0.3">
      <c r="G335" s="52"/>
      <c r="H335" s="52"/>
      <c r="I335" s="52"/>
      <c r="J335" s="52"/>
    </row>
    <row r="336" spans="7:10" x14ac:dyDescent="0.3">
      <c r="G336" s="52"/>
      <c r="H336" s="52"/>
      <c r="I336" s="52"/>
      <c r="J336" s="52"/>
    </row>
    <row r="337" spans="7:10" x14ac:dyDescent="0.3">
      <c r="G337" s="52"/>
      <c r="H337" s="52"/>
      <c r="I337" s="52"/>
      <c r="J337" s="52"/>
    </row>
    <row r="338" spans="7:10" x14ac:dyDescent="0.3">
      <c r="G338" s="52"/>
      <c r="H338" s="52"/>
      <c r="I338" s="52"/>
      <c r="J338" s="52"/>
    </row>
    <row r="339" spans="7:10" x14ac:dyDescent="0.3">
      <c r="G339" s="52"/>
      <c r="H339" s="52"/>
      <c r="I339" s="52"/>
      <c r="J339" s="52"/>
    </row>
    <row r="340" spans="7:10" x14ac:dyDescent="0.3">
      <c r="G340" s="52"/>
      <c r="H340" s="52"/>
      <c r="I340" s="52"/>
      <c r="J340" s="52"/>
    </row>
    <row r="341" spans="7:10" x14ac:dyDescent="0.3">
      <c r="G341" s="52"/>
      <c r="H341" s="52"/>
      <c r="I341" s="52"/>
      <c r="J341" s="52"/>
    </row>
    <row r="342" spans="7:10" x14ac:dyDescent="0.3">
      <c r="G342" s="52"/>
      <c r="H342" s="52"/>
      <c r="I342" s="52"/>
      <c r="J342" s="52"/>
    </row>
    <row r="343" spans="7:10" x14ac:dyDescent="0.3">
      <c r="G343" s="52"/>
      <c r="H343" s="52"/>
      <c r="I343" s="52"/>
      <c r="J343" s="52"/>
    </row>
    <row r="344" spans="7:10" x14ac:dyDescent="0.3">
      <c r="G344" s="52"/>
      <c r="H344" s="52"/>
      <c r="I344" s="52"/>
      <c r="J344" s="52"/>
    </row>
    <row r="345" spans="7:10" x14ac:dyDescent="0.3">
      <c r="G345" s="52"/>
      <c r="H345" s="52"/>
      <c r="I345" s="52"/>
      <c r="J345" s="52"/>
    </row>
    <row r="346" spans="7:10" x14ac:dyDescent="0.3">
      <c r="G346" s="52"/>
      <c r="H346" s="52"/>
      <c r="I346" s="52"/>
      <c r="J346" s="52"/>
    </row>
    <row r="347" spans="7:10" x14ac:dyDescent="0.3">
      <c r="G347" s="52"/>
      <c r="H347" s="52"/>
      <c r="I347" s="52"/>
      <c r="J347" s="52"/>
    </row>
    <row r="348" spans="7:10" x14ac:dyDescent="0.3">
      <c r="G348" s="52"/>
      <c r="H348" s="52"/>
      <c r="I348" s="52"/>
      <c r="J348" s="52"/>
    </row>
    <row r="349" spans="7:10" x14ac:dyDescent="0.3">
      <c r="G349" s="52"/>
      <c r="H349" s="52"/>
      <c r="I349" s="52"/>
      <c r="J349" s="52"/>
    </row>
    <row r="350" spans="7:10" x14ac:dyDescent="0.3">
      <c r="G350" s="52"/>
      <c r="H350" s="52"/>
      <c r="I350" s="52"/>
      <c r="J350" s="52"/>
    </row>
    <row r="351" spans="7:10" x14ac:dyDescent="0.3">
      <c r="G351" s="52"/>
      <c r="H351" s="52"/>
      <c r="I351" s="52"/>
      <c r="J351" s="52"/>
    </row>
    <row r="352" spans="7:10" x14ac:dyDescent="0.3">
      <c r="G352" s="52"/>
      <c r="H352" s="52"/>
      <c r="I352" s="52"/>
      <c r="J352" s="52"/>
    </row>
    <row r="353" spans="7:10" x14ac:dyDescent="0.3">
      <c r="G353" s="52"/>
      <c r="H353" s="52"/>
      <c r="I353" s="52"/>
      <c r="J353" s="52"/>
    </row>
    <row r="354" spans="7:10" x14ac:dyDescent="0.3">
      <c r="G354" s="52"/>
      <c r="H354" s="52"/>
      <c r="I354" s="52"/>
      <c r="J354" s="52"/>
    </row>
    <row r="355" spans="7:10" x14ac:dyDescent="0.3">
      <c r="G355" s="52"/>
      <c r="H355" s="52"/>
      <c r="I355" s="52"/>
      <c r="J355" s="52"/>
    </row>
    <row r="356" spans="7:10" x14ac:dyDescent="0.3">
      <c r="G356" s="52"/>
      <c r="H356" s="52"/>
      <c r="I356" s="52"/>
      <c r="J356" s="52"/>
    </row>
    <row r="357" spans="7:10" x14ac:dyDescent="0.3">
      <c r="G357" s="52"/>
      <c r="H357" s="52"/>
      <c r="I357" s="52"/>
      <c r="J357" s="52"/>
    </row>
    <row r="358" spans="7:10" x14ac:dyDescent="0.3">
      <c r="G358" s="52"/>
      <c r="H358" s="52"/>
      <c r="I358" s="52"/>
      <c r="J358" s="52"/>
    </row>
    <row r="359" spans="7:10" x14ac:dyDescent="0.3">
      <c r="G359" s="52"/>
      <c r="H359" s="52"/>
      <c r="I359" s="52"/>
      <c r="J359" s="52"/>
    </row>
    <row r="360" spans="7:10" x14ac:dyDescent="0.3">
      <c r="G360" s="52"/>
      <c r="H360" s="52"/>
      <c r="I360" s="52"/>
      <c r="J360" s="52"/>
    </row>
    <row r="361" spans="7:10" x14ac:dyDescent="0.3">
      <c r="G361" s="52"/>
      <c r="H361" s="52"/>
      <c r="I361" s="52"/>
      <c r="J361" s="52"/>
    </row>
    <row r="362" spans="7:10" x14ac:dyDescent="0.3">
      <c r="G362" s="52"/>
      <c r="H362" s="52"/>
      <c r="I362" s="52"/>
      <c r="J362" s="52"/>
    </row>
    <row r="363" spans="7:10" x14ac:dyDescent="0.3">
      <c r="G363" s="52"/>
      <c r="H363" s="52"/>
      <c r="I363" s="52"/>
      <c r="J363" s="52"/>
    </row>
    <row r="364" spans="7:10" x14ac:dyDescent="0.3">
      <c r="G364" s="52"/>
      <c r="H364" s="52"/>
      <c r="I364" s="52"/>
      <c r="J364" s="52"/>
    </row>
    <row r="365" spans="7:10" x14ac:dyDescent="0.3">
      <c r="G365" s="52"/>
      <c r="H365" s="52"/>
      <c r="I365" s="52"/>
      <c r="J365" s="52"/>
    </row>
    <row r="366" spans="7:10" x14ac:dyDescent="0.3">
      <c r="G366" s="52"/>
      <c r="H366" s="52"/>
      <c r="I366" s="52"/>
      <c r="J366" s="52"/>
    </row>
    <row r="367" spans="7:10" x14ac:dyDescent="0.3">
      <c r="G367" s="52"/>
      <c r="H367" s="52"/>
      <c r="I367" s="52"/>
      <c r="J367" s="52"/>
    </row>
    <row r="368" spans="7:10" x14ac:dyDescent="0.3">
      <c r="G368" s="52"/>
      <c r="H368" s="52"/>
      <c r="I368" s="52"/>
      <c r="J368" s="52"/>
    </row>
    <row r="369" spans="7:10" x14ac:dyDescent="0.3">
      <c r="G369" s="52"/>
      <c r="H369" s="52"/>
      <c r="I369" s="52"/>
      <c r="J369" s="52"/>
    </row>
    <row r="370" spans="7:10" x14ac:dyDescent="0.3">
      <c r="G370" s="52"/>
      <c r="H370" s="52"/>
      <c r="I370" s="52"/>
      <c r="J370" s="52"/>
    </row>
    <row r="371" spans="7:10" x14ac:dyDescent="0.3">
      <c r="G371" s="52"/>
      <c r="H371" s="52"/>
      <c r="I371" s="52"/>
      <c r="J371" s="52"/>
    </row>
    <row r="372" spans="7:10" x14ac:dyDescent="0.3">
      <c r="G372" s="52"/>
      <c r="H372" s="52"/>
      <c r="I372" s="52"/>
      <c r="J372" s="52"/>
    </row>
    <row r="373" spans="7:10" x14ac:dyDescent="0.3">
      <c r="G373" s="52"/>
      <c r="H373" s="52"/>
      <c r="I373" s="52"/>
      <c r="J373" s="52"/>
    </row>
    <row r="374" spans="7:10" x14ac:dyDescent="0.3">
      <c r="G374" s="52"/>
      <c r="H374" s="52"/>
      <c r="I374" s="52"/>
      <c r="J374" s="52"/>
    </row>
    <row r="375" spans="7:10" x14ac:dyDescent="0.3">
      <c r="G375" s="52"/>
      <c r="H375" s="52"/>
      <c r="I375" s="52"/>
      <c r="J375" s="52"/>
    </row>
    <row r="376" spans="7:10" x14ac:dyDescent="0.3">
      <c r="G376" s="52"/>
      <c r="H376" s="52"/>
      <c r="I376" s="52"/>
      <c r="J376" s="52"/>
    </row>
    <row r="377" spans="7:10" x14ac:dyDescent="0.3">
      <c r="G377" s="52"/>
      <c r="H377" s="52"/>
      <c r="I377" s="52"/>
      <c r="J377" s="52"/>
    </row>
    <row r="378" spans="7:10" x14ac:dyDescent="0.3">
      <c r="G378" s="52"/>
      <c r="H378" s="52"/>
      <c r="I378" s="52"/>
      <c r="J378" s="52"/>
    </row>
    <row r="379" spans="7:10" x14ac:dyDescent="0.3">
      <c r="G379" s="52"/>
      <c r="H379" s="52"/>
      <c r="I379" s="52"/>
      <c r="J379" s="52"/>
    </row>
    <row r="380" spans="7:10" x14ac:dyDescent="0.3">
      <c r="G380" s="52"/>
      <c r="H380" s="52"/>
      <c r="I380" s="52"/>
      <c r="J380" s="52"/>
    </row>
    <row r="381" spans="7:10" x14ac:dyDescent="0.3">
      <c r="G381" s="52"/>
      <c r="H381" s="52"/>
      <c r="I381" s="52"/>
      <c r="J381" s="52"/>
    </row>
    <row r="382" spans="7:10" x14ac:dyDescent="0.3">
      <c r="G382" s="52"/>
      <c r="H382" s="52"/>
      <c r="I382" s="52"/>
      <c r="J382" s="52"/>
    </row>
    <row r="383" spans="7:10" x14ac:dyDescent="0.3">
      <c r="G383" s="52"/>
      <c r="H383" s="52"/>
      <c r="I383" s="52"/>
      <c r="J383" s="52"/>
    </row>
    <row r="384" spans="7:10" x14ac:dyDescent="0.3">
      <c r="G384" s="52"/>
      <c r="H384" s="52"/>
      <c r="I384" s="52"/>
      <c r="J384" s="52"/>
    </row>
    <row r="385" spans="7:10" x14ac:dyDescent="0.3">
      <c r="G385" s="52"/>
      <c r="H385" s="52"/>
      <c r="I385" s="52"/>
      <c r="J385" s="52"/>
    </row>
    <row r="386" spans="7:10" x14ac:dyDescent="0.3">
      <c r="G386" s="52"/>
      <c r="H386" s="52"/>
      <c r="I386" s="52"/>
      <c r="J386" s="52"/>
    </row>
    <row r="387" spans="7:10" x14ac:dyDescent="0.3">
      <c r="G387" s="52"/>
      <c r="H387" s="52"/>
      <c r="I387" s="52"/>
      <c r="J387" s="52"/>
    </row>
    <row r="388" spans="7:10" x14ac:dyDescent="0.3">
      <c r="G388" s="52"/>
      <c r="H388" s="52"/>
      <c r="I388" s="52"/>
      <c r="J388" s="52"/>
    </row>
    <row r="389" spans="7:10" x14ac:dyDescent="0.3">
      <c r="G389" s="52"/>
      <c r="H389" s="52"/>
      <c r="I389" s="52"/>
      <c r="J389" s="52"/>
    </row>
    <row r="390" spans="7:10" x14ac:dyDescent="0.3">
      <c r="G390" s="52"/>
      <c r="H390" s="52"/>
      <c r="I390" s="52"/>
      <c r="J390" s="52"/>
    </row>
    <row r="391" spans="7:10" x14ac:dyDescent="0.3">
      <c r="G391" s="52"/>
      <c r="H391" s="52"/>
      <c r="I391" s="52"/>
      <c r="J391" s="52"/>
    </row>
    <row r="392" spans="7:10" x14ac:dyDescent="0.3">
      <c r="G392" s="52"/>
      <c r="H392" s="52"/>
      <c r="I392" s="52"/>
      <c r="J392" s="52"/>
    </row>
    <row r="393" spans="7:10" x14ac:dyDescent="0.3">
      <c r="G393" s="52"/>
      <c r="H393" s="52"/>
      <c r="I393" s="52"/>
      <c r="J393" s="52"/>
    </row>
    <row r="394" spans="7:10" x14ac:dyDescent="0.3">
      <c r="G394" s="52"/>
      <c r="H394" s="52"/>
      <c r="I394" s="52"/>
      <c r="J394" s="52"/>
    </row>
    <row r="395" spans="7:10" x14ac:dyDescent="0.3">
      <c r="G395" s="52"/>
      <c r="H395" s="52"/>
      <c r="I395" s="52"/>
      <c r="J395" s="52"/>
    </row>
    <row r="396" spans="7:10" x14ac:dyDescent="0.3">
      <c r="G396" s="52"/>
      <c r="H396" s="52"/>
      <c r="I396" s="52"/>
      <c r="J396" s="52"/>
    </row>
    <row r="397" spans="7:10" x14ac:dyDescent="0.3">
      <c r="G397" s="52"/>
      <c r="H397" s="52"/>
      <c r="I397" s="52"/>
      <c r="J397" s="52"/>
    </row>
    <row r="398" spans="7:10" x14ac:dyDescent="0.3">
      <c r="G398" s="52"/>
      <c r="H398" s="52"/>
      <c r="I398" s="52"/>
      <c r="J398" s="52"/>
    </row>
    <row r="399" spans="7:10" x14ac:dyDescent="0.3">
      <c r="G399" s="52"/>
      <c r="H399" s="52"/>
      <c r="I399" s="52"/>
      <c r="J399" s="52"/>
    </row>
    <row r="400" spans="7:10" x14ac:dyDescent="0.3">
      <c r="G400" s="52"/>
      <c r="H400" s="52"/>
      <c r="I400" s="52"/>
      <c r="J400" s="52"/>
    </row>
    <row r="401" spans="7:10" x14ac:dyDescent="0.3">
      <c r="G401" s="52"/>
      <c r="H401" s="52"/>
      <c r="I401" s="52"/>
      <c r="J401" s="52"/>
    </row>
    <row r="402" spans="7:10" x14ac:dyDescent="0.3">
      <c r="G402" s="52"/>
      <c r="H402" s="52"/>
      <c r="I402" s="52"/>
      <c r="J402" s="52"/>
    </row>
    <row r="403" spans="7:10" x14ac:dyDescent="0.3">
      <c r="G403" s="52"/>
      <c r="H403" s="52"/>
      <c r="I403" s="52"/>
      <c r="J403" s="52"/>
    </row>
    <row r="404" spans="7:10" x14ac:dyDescent="0.3">
      <c r="G404" s="52"/>
      <c r="H404" s="52"/>
      <c r="I404" s="52"/>
      <c r="J404" s="52"/>
    </row>
    <row r="405" spans="7:10" x14ac:dyDescent="0.3">
      <c r="G405" s="52"/>
      <c r="H405" s="52"/>
      <c r="I405" s="52"/>
      <c r="J405" s="52"/>
    </row>
    <row r="406" spans="7:10" x14ac:dyDescent="0.3">
      <c r="G406" s="52"/>
      <c r="H406" s="52"/>
      <c r="I406" s="52"/>
      <c r="J406" s="52"/>
    </row>
    <row r="407" spans="7:10" x14ac:dyDescent="0.3">
      <c r="G407" s="52"/>
      <c r="H407" s="52"/>
      <c r="I407" s="52"/>
      <c r="J407" s="52"/>
    </row>
    <row r="408" spans="7:10" x14ac:dyDescent="0.3">
      <c r="G408" s="52"/>
      <c r="H408" s="52"/>
      <c r="I408" s="52"/>
      <c r="J408" s="52"/>
    </row>
    <row r="409" spans="7:10" x14ac:dyDescent="0.3">
      <c r="G409" s="52"/>
      <c r="H409" s="52"/>
      <c r="I409" s="52"/>
      <c r="J409" s="52"/>
    </row>
    <row r="410" spans="7:10" x14ac:dyDescent="0.3">
      <c r="G410" s="52"/>
      <c r="H410" s="52"/>
      <c r="I410" s="52"/>
      <c r="J410" s="52"/>
    </row>
    <row r="411" spans="7:10" x14ac:dyDescent="0.3">
      <c r="G411" s="52"/>
      <c r="H411" s="52"/>
      <c r="I411" s="52"/>
      <c r="J411" s="52"/>
    </row>
    <row r="412" spans="7:10" x14ac:dyDescent="0.3">
      <c r="G412" s="52"/>
      <c r="H412" s="52"/>
      <c r="I412" s="52"/>
      <c r="J412" s="52"/>
    </row>
    <row r="413" spans="7:10" x14ac:dyDescent="0.3">
      <c r="G413" s="52"/>
      <c r="H413" s="52"/>
      <c r="I413" s="52"/>
      <c r="J413" s="52"/>
    </row>
    <row r="414" spans="7:10" x14ac:dyDescent="0.3">
      <c r="G414" s="52"/>
      <c r="H414" s="52"/>
      <c r="I414" s="52"/>
      <c r="J414" s="52"/>
    </row>
    <row r="415" spans="7:10" x14ac:dyDescent="0.3">
      <c r="G415" s="52"/>
      <c r="H415" s="52"/>
      <c r="I415" s="52"/>
      <c r="J415" s="52"/>
    </row>
    <row r="416" spans="7:10" x14ac:dyDescent="0.3">
      <c r="G416" s="52"/>
      <c r="H416" s="52"/>
      <c r="I416" s="52"/>
      <c r="J416" s="52"/>
    </row>
    <row r="417" spans="7:10" x14ac:dyDescent="0.3">
      <c r="G417" s="52"/>
      <c r="H417" s="52"/>
      <c r="I417" s="52"/>
      <c r="J417" s="52"/>
    </row>
    <row r="418" spans="7:10" x14ac:dyDescent="0.3">
      <c r="G418" s="52"/>
      <c r="H418" s="52"/>
      <c r="I418" s="52"/>
      <c r="J418" s="52"/>
    </row>
    <row r="419" spans="7:10" x14ac:dyDescent="0.3">
      <c r="G419" s="52"/>
      <c r="H419" s="52"/>
      <c r="I419" s="52"/>
      <c r="J419" s="52"/>
    </row>
    <row r="420" spans="7:10" x14ac:dyDescent="0.3">
      <c r="G420" s="52"/>
      <c r="H420" s="52"/>
      <c r="I420" s="52"/>
      <c r="J420" s="52"/>
    </row>
    <row r="421" spans="7:10" x14ac:dyDescent="0.3">
      <c r="G421" s="52"/>
      <c r="H421" s="52"/>
      <c r="I421" s="52"/>
      <c r="J421" s="52"/>
    </row>
    <row r="422" spans="7:10" x14ac:dyDescent="0.3">
      <c r="G422" s="52"/>
      <c r="H422" s="52"/>
      <c r="I422" s="52"/>
      <c r="J422" s="52"/>
    </row>
    <row r="423" spans="7:10" x14ac:dyDescent="0.3">
      <c r="G423" s="52"/>
      <c r="H423" s="52"/>
      <c r="I423" s="52"/>
      <c r="J423" s="52"/>
    </row>
    <row r="424" spans="7:10" x14ac:dyDescent="0.3">
      <c r="G424" s="52"/>
      <c r="H424" s="52"/>
      <c r="I424" s="52"/>
      <c r="J424" s="52"/>
    </row>
    <row r="425" spans="7:10" x14ac:dyDescent="0.3">
      <c r="G425" s="52"/>
      <c r="H425" s="52"/>
      <c r="I425" s="52"/>
      <c r="J425" s="52"/>
    </row>
    <row r="426" spans="7:10" x14ac:dyDescent="0.3">
      <c r="G426" s="52"/>
      <c r="H426" s="52"/>
      <c r="I426" s="52"/>
      <c r="J426" s="52"/>
    </row>
    <row r="427" spans="7:10" x14ac:dyDescent="0.3">
      <c r="G427" s="52"/>
      <c r="H427" s="52"/>
      <c r="I427" s="52"/>
      <c r="J427" s="52"/>
    </row>
    <row r="428" spans="7:10" x14ac:dyDescent="0.3">
      <c r="G428" s="52"/>
      <c r="H428" s="52"/>
      <c r="I428" s="52"/>
      <c r="J428" s="52"/>
    </row>
    <row r="429" spans="7:10" x14ac:dyDescent="0.3">
      <c r="G429" s="52"/>
      <c r="H429" s="52"/>
      <c r="I429" s="52"/>
      <c r="J429" s="52"/>
    </row>
    <row r="430" spans="7:10" x14ac:dyDescent="0.3">
      <c r="G430" s="52"/>
      <c r="H430" s="52"/>
      <c r="I430" s="52"/>
      <c r="J430" s="52"/>
    </row>
    <row r="431" spans="7:10" x14ac:dyDescent="0.3">
      <c r="G431" s="52"/>
      <c r="H431" s="52"/>
      <c r="I431" s="52"/>
      <c r="J431" s="52"/>
    </row>
    <row r="432" spans="7:10" x14ac:dyDescent="0.3">
      <c r="G432" s="52"/>
      <c r="H432" s="52"/>
      <c r="I432" s="52"/>
      <c r="J432" s="52"/>
    </row>
    <row r="433" spans="7:10" x14ac:dyDescent="0.3">
      <c r="G433" s="52"/>
      <c r="H433" s="52"/>
      <c r="I433" s="52"/>
      <c r="J433" s="52"/>
    </row>
    <row r="434" spans="7:10" x14ac:dyDescent="0.3">
      <c r="G434" s="52"/>
      <c r="H434" s="52"/>
      <c r="I434" s="52"/>
      <c r="J434" s="52"/>
    </row>
    <row r="435" spans="7:10" x14ac:dyDescent="0.3">
      <c r="G435" s="52"/>
      <c r="H435" s="52"/>
      <c r="I435" s="52"/>
      <c r="J435" s="52"/>
    </row>
    <row r="436" spans="7:10" x14ac:dyDescent="0.3">
      <c r="G436" s="52"/>
      <c r="H436" s="52"/>
      <c r="I436" s="52"/>
      <c r="J436" s="52"/>
    </row>
    <row r="437" spans="7:10" x14ac:dyDescent="0.3">
      <c r="G437" s="52"/>
      <c r="H437" s="52"/>
      <c r="I437" s="52"/>
      <c r="J437" s="52"/>
    </row>
    <row r="438" spans="7:10" x14ac:dyDescent="0.3">
      <c r="G438" s="52"/>
      <c r="H438" s="52"/>
      <c r="I438" s="52"/>
      <c r="J438" s="52"/>
    </row>
    <row r="439" spans="7:10" x14ac:dyDescent="0.3">
      <c r="G439" s="52"/>
      <c r="H439" s="52"/>
      <c r="I439" s="52"/>
      <c r="J439" s="52"/>
    </row>
    <row r="440" spans="7:10" x14ac:dyDescent="0.3">
      <c r="G440" s="52"/>
      <c r="H440" s="52"/>
      <c r="I440" s="52"/>
      <c r="J440" s="52"/>
    </row>
    <row r="441" spans="7:10" x14ac:dyDescent="0.3">
      <c r="G441" s="52"/>
      <c r="H441" s="52"/>
      <c r="I441" s="52"/>
      <c r="J441" s="52"/>
    </row>
    <row r="442" spans="7:10" x14ac:dyDescent="0.3">
      <c r="G442" s="52"/>
      <c r="H442" s="52"/>
      <c r="I442" s="52"/>
      <c r="J442" s="52"/>
    </row>
    <row r="443" spans="7:10" x14ac:dyDescent="0.3">
      <c r="G443" s="52"/>
      <c r="H443" s="52"/>
      <c r="I443" s="52"/>
      <c r="J443" s="52"/>
    </row>
    <row r="444" spans="7:10" x14ac:dyDescent="0.3">
      <c r="G444" s="52"/>
      <c r="H444" s="52"/>
      <c r="I444" s="52"/>
      <c r="J444" s="52"/>
    </row>
    <row r="445" spans="7:10" x14ac:dyDescent="0.3">
      <c r="G445" s="52"/>
      <c r="H445" s="52"/>
      <c r="I445" s="52"/>
      <c r="J445" s="52"/>
    </row>
    <row r="446" spans="7:10" x14ac:dyDescent="0.3">
      <c r="G446" s="52"/>
      <c r="H446" s="52"/>
      <c r="I446" s="52"/>
      <c r="J446" s="52"/>
    </row>
    <row r="447" spans="7:10" x14ac:dyDescent="0.3">
      <c r="G447" s="52"/>
      <c r="H447" s="52"/>
      <c r="I447" s="52"/>
      <c r="J447" s="52"/>
    </row>
    <row r="448" spans="7:10" x14ac:dyDescent="0.3">
      <c r="G448" s="52"/>
      <c r="H448" s="52"/>
      <c r="I448" s="52"/>
      <c r="J448" s="52"/>
    </row>
    <row r="449" spans="7:10" x14ac:dyDescent="0.3">
      <c r="G449" s="52"/>
      <c r="H449" s="52"/>
      <c r="I449" s="52"/>
      <c r="J449" s="52"/>
    </row>
    <row r="450" spans="7:10" x14ac:dyDescent="0.3">
      <c r="G450" s="52"/>
      <c r="H450" s="52"/>
      <c r="I450" s="52"/>
      <c r="J450" s="52"/>
    </row>
    <row r="451" spans="7:10" x14ac:dyDescent="0.3">
      <c r="G451" s="52"/>
      <c r="H451" s="52"/>
      <c r="I451" s="52"/>
      <c r="J451" s="52"/>
    </row>
    <row r="452" spans="7:10" x14ac:dyDescent="0.3">
      <c r="G452" s="52"/>
      <c r="H452" s="52"/>
      <c r="I452" s="52"/>
      <c r="J452" s="52"/>
    </row>
    <row r="453" spans="7:10" x14ac:dyDescent="0.3">
      <c r="G453" s="52"/>
      <c r="H453" s="52"/>
      <c r="I453" s="52"/>
      <c r="J453" s="52"/>
    </row>
    <row r="454" spans="7:10" x14ac:dyDescent="0.3">
      <c r="G454" s="52"/>
      <c r="H454" s="52"/>
      <c r="I454" s="52"/>
      <c r="J454" s="52"/>
    </row>
    <row r="455" spans="7:10" x14ac:dyDescent="0.3">
      <c r="G455" s="52"/>
      <c r="H455" s="52"/>
      <c r="I455" s="52"/>
      <c r="J455" s="52"/>
    </row>
    <row r="456" spans="7:10" x14ac:dyDescent="0.3">
      <c r="G456" s="52"/>
      <c r="H456" s="52"/>
      <c r="I456" s="52"/>
      <c r="J456" s="52"/>
    </row>
    <row r="457" spans="7:10" x14ac:dyDescent="0.3">
      <c r="G457" s="52"/>
      <c r="H457" s="52"/>
      <c r="I457" s="52"/>
      <c r="J457" s="52"/>
    </row>
    <row r="458" spans="7:10" x14ac:dyDescent="0.3">
      <c r="G458" s="52"/>
      <c r="H458" s="52"/>
      <c r="I458" s="52"/>
      <c r="J458" s="52"/>
    </row>
    <row r="459" spans="7:10" x14ac:dyDescent="0.3">
      <c r="G459" s="52"/>
      <c r="H459" s="52"/>
      <c r="I459" s="52"/>
      <c r="J459" s="52"/>
    </row>
    <row r="460" spans="7:10" x14ac:dyDescent="0.3">
      <c r="G460" s="52"/>
      <c r="H460" s="52"/>
      <c r="I460" s="52"/>
      <c r="J460" s="52"/>
    </row>
    <row r="461" spans="7:10" x14ac:dyDescent="0.3">
      <c r="G461" s="52"/>
      <c r="H461" s="52"/>
      <c r="I461" s="52"/>
      <c r="J461" s="52"/>
    </row>
    <row r="462" spans="7:10" x14ac:dyDescent="0.3">
      <c r="G462" s="52"/>
      <c r="H462" s="52"/>
      <c r="I462" s="52"/>
      <c r="J462" s="52"/>
    </row>
    <row r="463" spans="7:10" x14ac:dyDescent="0.3">
      <c r="G463" s="52"/>
      <c r="H463" s="52"/>
      <c r="I463" s="52"/>
      <c r="J463" s="52"/>
    </row>
    <row r="464" spans="7:10" x14ac:dyDescent="0.3">
      <c r="G464" s="52"/>
      <c r="H464" s="52"/>
      <c r="I464" s="52"/>
      <c r="J464" s="52"/>
    </row>
    <row r="465" spans="7:10" x14ac:dyDescent="0.3">
      <c r="G465" s="52"/>
      <c r="H465" s="52"/>
      <c r="I465" s="52"/>
      <c r="J465" s="52"/>
    </row>
    <row r="466" spans="7:10" x14ac:dyDescent="0.3">
      <c r="G466" s="52"/>
      <c r="H466" s="52"/>
      <c r="I466" s="52"/>
      <c r="J466" s="52"/>
    </row>
    <row r="467" spans="7:10" x14ac:dyDescent="0.3">
      <c r="G467" s="52"/>
      <c r="H467" s="52"/>
      <c r="I467" s="52"/>
      <c r="J467" s="52"/>
    </row>
    <row r="468" spans="7:10" x14ac:dyDescent="0.3">
      <c r="G468" s="52"/>
      <c r="H468" s="52"/>
      <c r="I468" s="52"/>
      <c r="J468" s="52"/>
    </row>
    <row r="469" spans="7:10" x14ac:dyDescent="0.3">
      <c r="G469" s="52"/>
      <c r="H469" s="52"/>
      <c r="I469" s="52"/>
      <c r="J469" s="52"/>
    </row>
    <row r="470" spans="7:10" x14ac:dyDescent="0.3">
      <c r="G470" s="52"/>
      <c r="H470" s="52"/>
      <c r="I470" s="52"/>
      <c r="J470" s="52"/>
    </row>
    <row r="471" spans="7:10" x14ac:dyDescent="0.3">
      <c r="G471" s="52"/>
      <c r="H471" s="52"/>
      <c r="I471" s="52"/>
      <c r="J471" s="52"/>
    </row>
    <row r="472" spans="7:10" x14ac:dyDescent="0.3">
      <c r="G472" s="52"/>
      <c r="H472" s="52"/>
      <c r="I472" s="52"/>
      <c r="J472" s="52"/>
    </row>
    <row r="473" spans="7:10" x14ac:dyDescent="0.3">
      <c r="G473" s="52"/>
      <c r="H473" s="52"/>
      <c r="I473" s="52"/>
      <c r="J473" s="52"/>
    </row>
    <row r="474" spans="7:10" x14ac:dyDescent="0.3">
      <c r="G474" s="52"/>
      <c r="H474" s="52"/>
      <c r="I474" s="52"/>
      <c r="J474" s="52"/>
    </row>
    <row r="475" spans="7:10" x14ac:dyDescent="0.3">
      <c r="G475" s="52"/>
      <c r="H475" s="52"/>
      <c r="I475" s="52"/>
      <c r="J475" s="52"/>
    </row>
    <row r="476" spans="7:10" x14ac:dyDescent="0.3">
      <c r="G476" s="52"/>
      <c r="H476" s="52"/>
      <c r="I476" s="52"/>
      <c r="J476" s="52"/>
    </row>
    <row r="477" spans="7:10" x14ac:dyDescent="0.3">
      <c r="G477" s="52"/>
      <c r="H477" s="52"/>
      <c r="I477" s="52"/>
      <c r="J477" s="52"/>
    </row>
    <row r="478" spans="7:10" x14ac:dyDescent="0.3">
      <c r="G478" s="52"/>
      <c r="H478" s="52"/>
      <c r="I478" s="52"/>
      <c r="J478" s="52"/>
    </row>
    <row r="479" spans="7:10" x14ac:dyDescent="0.3">
      <c r="G479" s="52"/>
      <c r="H479" s="52"/>
      <c r="I479" s="52"/>
      <c r="J479" s="52"/>
    </row>
    <row r="480" spans="7:10" x14ac:dyDescent="0.3">
      <c r="G480" s="52"/>
      <c r="H480" s="52"/>
      <c r="I480" s="52"/>
      <c r="J480" s="52"/>
    </row>
    <row r="481" spans="7:10" x14ac:dyDescent="0.3">
      <c r="G481" s="52"/>
      <c r="H481" s="52"/>
      <c r="I481" s="52"/>
      <c r="J481" s="52"/>
    </row>
    <row r="482" spans="7:10" x14ac:dyDescent="0.3">
      <c r="G482" s="52"/>
      <c r="H482" s="52"/>
      <c r="I482" s="52"/>
      <c r="J482" s="52"/>
    </row>
    <row r="483" spans="7:10" x14ac:dyDescent="0.3">
      <c r="G483" s="52"/>
      <c r="H483" s="52"/>
      <c r="I483" s="52"/>
      <c r="J483" s="52"/>
    </row>
    <row r="484" spans="7:10" x14ac:dyDescent="0.3">
      <c r="G484" s="52"/>
      <c r="H484" s="52"/>
      <c r="I484" s="52"/>
      <c r="J484" s="52"/>
    </row>
    <row r="485" spans="7:10" x14ac:dyDescent="0.3">
      <c r="G485" s="52"/>
      <c r="H485" s="52"/>
      <c r="I485" s="52"/>
      <c r="J485" s="52"/>
    </row>
    <row r="486" spans="7:10" x14ac:dyDescent="0.3">
      <c r="G486" s="52"/>
      <c r="H486" s="52"/>
      <c r="I486" s="52"/>
      <c r="J486" s="52"/>
    </row>
    <row r="487" spans="7:10" x14ac:dyDescent="0.3">
      <c r="G487" s="52"/>
      <c r="H487" s="52"/>
      <c r="I487" s="52"/>
      <c r="J487" s="52"/>
    </row>
    <row r="488" spans="7:10" x14ac:dyDescent="0.3">
      <c r="G488" s="52"/>
      <c r="H488" s="52"/>
      <c r="I488" s="52"/>
      <c r="J488" s="52"/>
    </row>
    <row r="489" spans="7:10" x14ac:dyDescent="0.3">
      <c r="G489" s="52"/>
      <c r="H489" s="52"/>
      <c r="I489" s="52"/>
      <c r="J489" s="52"/>
    </row>
    <row r="490" spans="7:10" x14ac:dyDescent="0.3">
      <c r="G490" s="52"/>
      <c r="H490" s="52"/>
      <c r="I490" s="52"/>
      <c r="J490" s="52"/>
    </row>
    <row r="491" spans="7:10" x14ac:dyDescent="0.3">
      <c r="G491" s="52"/>
      <c r="H491" s="52"/>
      <c r="I491" s="52"/>
      <c r="J491" s="52"/>
    </row>
    <row r="492" spans="7:10" x14ac:dyDescent="0.3">
      <c r="G492" s="52"/>
      <c r="H492" s="52"/>
      <c r="I492" s="52"/>
      <c r="J492" s="52"/>
    </row>
    <row r="493" spans="7:10" x14ac:dyDescent="0.3">
      <c r="G493" s="52"/>
      <c r="H493" s="52"/>
      <c r="I493" s="52"/>
      <c r="J493" s="52"/>
    </row>
    <row r="494" spans="7:10" x14ac:dyDescent="0.3">
      <c r="G494" s="52"/>
      <c r="H494" s="52"/>
      <c r="I494" s="52"/>
      <c r="J494" s="52"/>
    </row>
    <row r="495" spans="7:10" x14ac:dyDescent="0.3">
      <c r="G495" s="52"/>
      <c r="H495" s="52"/>
      <c r="I495" s="52"/>
      <c r="J495" s="52"/>
    </row>
    <row r="496" spans="7:10" x14ac:dyDescent="0.3">
      <c r="G496" s="52"/>
      <c r="H496" s="52"/>
      <c r="I496" s="52"/>
      <c r="J496" s="52"/>
    </row>
    <row r="497" spans="7:10" x14ac:dyDescent="0.3">
      <c r="G497" s="52"/>
      <c r="H497" s="52"/>
      <c r="I497" s="52"/>
      <c r="J497" s="52"/>
    </row>
    <row r="498" spans="7:10" x14ac:dyDescent="0.3">
      <c r="G498" s="52"/>
      <c r="H498" s="52"/>
      <c r="I498" s="52"/>
      <c r="J498" s="52"/>
    </row>
    <row r="499" spans="7:10" x14ac:dyDescent="0.3">
      <c r="G499" s="52"/>
      <c r="H499" s="52"/>
      <c r="I499" s="52"/>
      <c r="J499" s="52"/>
    </row>
    <row r="500" spans="7:10" x14ac:dyDescent="0.3">
      <c r="G500" s="52"/>
      <c r="H500" s="52"/>
      <c r="I500" s="52"/>
      <c r="J500" s="52"/>
    </row>
    <row r="501" spans="7:10" x14ac:dyDescent="0.3">
      <c r="G501" s="52"/>
      <c r="H501" s="52"/>
      <c r="I501" s="52"/>
      <c r="J501" s="52"/>
    </row>
    <row r="502" spans="7:10" x14ac:dyDescent="0.3">
      <c r="G502" s="52"/>
      <c r="H502" s="52"/>
      <c r="I502" s="52"/>
      <c r="J502" s="52"/>
    </row>
    <row r="503" spans="7:10" x14ac:dyDescent="0.3">
      <c r="G503" s="52"/>
      <c r="H503" s="52"/>
      <c r="I503" s="52"/>
      <c r="J503" s="52"/>
    </row>
    <row r="504" spans="7:10" x14ac:dyDescent="0.3">
      <c r="G504" s="52"/>
      <c r="H504" s="52"/>
      <c r="I504" s="52"/>
      <c r="J504" s="52"/>
    </row>
    <row r="505" spans="7:10" x14ac:dyDescent="0.3">
      <c r="G505" s="52"/>
      <c r="H505" s="52"/>
      <c r="I505" s="52"/>
      <c r="J505" s="52"/>
    </row>
    <row r="506" spans="7:10" x14ac:dyDescent="0.3">
      <c r="G506" s="52"/>
      <c r="H506" s="52"/>
      <c r="I506" s="52"/>
      <c r="J506" s="52"/>
    </row>
    <row r="507" spans="7:10" x14ac:dyDescent="0.3">
      <c r="G507" s="52"/>
      <c r="H507" s="52"/>
      <c r="I507" s="52"/>
      <c r="J507" s="52"/>
    </row>
    <row r="508" spans="7:10" x14ac:dyDescent="0.3">
      <c r="G508" s="52"/>
      <c r="H508" s="52"/>
      <c r="I508" s="52"/>
      <c r="J508" s="52"/>
    </row>
    <row r="509" spans="7:10" x14ac:dyDescent="0.3">
      <c r="G509" s="52"/>
      <c r="H509" s="52"/>
      <c r="I509" s="52"/>
      <c r="J509" s="52"/>
    </row>
    <row r="510" spans="7:10" x14ac:dyDescent="0.3">
      <c r="G510" s="52"/>
      <c r="H510" s="52"/>
      <c r="I510" s="52"/>
      <c r="J510" s="52"/>
    </row>
    <row r="511" spans="7:10" x14ac:dyDescent="0.3">
      <c r="G511" s="52"/>
      <c r="H511" s="52"/>
      <c r="I511" s="52"/>
      <c r="J511" s="52"/>
    </row>
    <row r="512" spans="7:10" x14ac:dyDescent="0.3">
      <c r="G512" s="52"/>
      <c r="H512" s="52"/>
      <c r="I512" s="52"/>
      <c r="J512" s="52"/>
    </row>
    <row r="513" spans="7:10" x14ac:dyDescent="0.3">
      <c r="G513" s="52"/>
      <c r="H513" s="52"/>
      <c r="I513" s="52"/>
      <c r="J513" s="52"/>
    </row>
    <row r="514" spans="7:10" x14ac:dyDescent="0.3">
      <c r="G514" s="52"/>
      <c r="H514" s="52"/>
      <c r="I514" s="52"/>
      <c r="J514" s="52"/>
    </row>
    <row r="515" spans="7:10" x14ac:dyDescent="0.3">
      <c r="G515" s="52"/>
      <c r="H515" s="52"/>
      <c r="I515" s="52"/>
      <c r="J515" s="52"/>
    </row>
    <row r="516" spans="7:10" x14ac:dyDescent="0.3">
      <c r="G516" s="52"/>
      <c r="H516" s="52"/>
      <c r="I516" s="52"/>
      <c r="J516" s="52"/>
    </row>
    <row r="517" spans="7:10" x14ac:dyDescent="0.3">
      <c r="G517" s="52"/>
      <c r="H517" s="52"/>
      <c r="I517" s="52"/>
      <c r="J517" s="52"/>
    </row>
    <row r="518" spans="7:10" x14ac:dyDescent="0.3">
      <c r="G518" s="52"/>
      <c r="H518" s="52"/>
      <c r="I518" s="52"/>
      <c r="J518" s="52"/>
    </row>
    <row r="519" spans="7:10" x14ac:dyDescent="0.3">
      <c r="G519" s="52"/>
      <c r="H519" s="52"/>
      <c r="I519" s="52"/>
      <c r="J519" s="52"/>
    </row>
    <row r="520" spans="7:10" x14ac:dyDescent="0.3">
      <c r="G520" s="52"/>
      <c r="H520" s="52"/>
      <c r="I520" s="52"/>
      <c r="J520" s="52"/>
    </row>
    <row r="521" spans="7:10" x14ac:dyDescent="0.3">
      <c r="G521" s="52"/>
      <c r="H521" s="52"/>
      <c r="I521" s="52"/>
      <c r="J521" s="52"/>
    </row>
    <row r="522" spans="7:10" x14ac:dyDescent="0.3">
      <c r="G522" s="52"/>
      <c r="H522" s="52"/>
      <c r="I522" s="52"/>
      <c r="J522" s="52"/>
    </row>
    <row r="523" spans="7:10" x14ac:dyDescent="0.3">
      <c r="G523" s="52"/>
      <c r="H523" s="52"/>
      <c r="I523" s="52"/>
      <c r="J523" s="52"/>
    </row>
    <row r="524" spans="7:10" x14ac:dyDescent="0.3">
      <c r="G524" s="52"/>
      <c r="H524" s="52"/>
      <c r="I524" s="52"/>
      <c r="J524" s="52"/>
    </row>
    <row r="525" spans="7:10" x14ac:dyDescent="0.3">
      <c r="G525" s="52"/>
      <c r="H525" s="52"/>
      <c r="I525" s="52"/>
      <c r="J525" s="52"/>
    </row>
    <row r="526" spans="7:10" x14ac:dyDescent="0.3">
      <c r="G526" s="52"/>
      <c r="H526" s="52"/>
      <c r="I526" s="52"/>
      <c r="J526" s="52"/>
    </row>
    <row r="527" spans="7:10" x14ac:dyDescent="0.3">
      <c r="G527" s="52"/>
      <c r="H527" s="52"/>
      <c r="I527" s="52"/>
      <c r="J527" s="52"/>
    </row>
    <row r="528" spans="7:10" x14ac:dyDescent="0.3">
      <c r="G528" s="52"/>
      <c r="H528" s="52"/>
      <c r="I528" s="52"/>
      <c r="J528" s="52"/>
    </row>
    <row r="529" spans="7:10" x14ac:dyDescent="0.3">
      <c r="G529" s="52"/>
      <c r="H529" s="52"/>
      <c r="I529" s="52"/>
      <c r="J529" s="52"/>
    </row>
    <row r="530" spans="7:10" x14ac:dyDescent="0.3">
      <c r="G530" s="52"/>
      <c r="H530" s="52"/>
      <c r="I530" s="52"/>
      <c r="J530" s="52"/>
    </row>
    <row r="531" spans="7:10" x14ac:dyDescent="0.3">
      <c r="G531" s="52"/>
      <c r="H531" s="52"/>
      <c r="I531" s="52"/>
      <c r="J531" s="52"/>
    </row>
    <row r="532" spans="7:10" x14ac:dyDescent="0.3">
      <c r="G532" s="52"/>
      <c r="H532" s="52"/>
      <c r="I532" s="52"/>
      <c r="J532" s="52"/>
    </row>
    <row r="533" spans="7:10" x14ac:dyDescent="0.3">
      <c r="G533" s="52"/>
      <c r="H533" s="52"/>
      <c r="I533" s="52"/>
      <c r="J533" s="52"/>
    </row>
    <row r="534" spans="7:10" x14ac:dyDescent="0.3">
      <c r="G534" s="52"/>
      <c r="H534" s="52"/>
      <c r="I534" s="52"/>
      <c r="J534" s="52"/>
    </row>
    <row r="535" spans="7:10" x14ac:dyDescent="0.3">
      <c r="G535" s="52"/>
      <c r="H535" s="52"/>
      <c r="I535" s="52"/>
      <c r="J535" s="52"/>
    </row>
    <row r="536" spans="7:10" x14ac:dyDescent="0.3">
      <c r="G536" s="52"/>
      <c r="H536" s="52"/>
      <c r="I536" s="52"/>
      <c r="J536" s="52"/>
    </row>
    <row r="537" spans="7:10" x14ac:dyDescent="0.3">
      <c r="G537" s="52"/>
      <c r="H537" s="52"/>
      <c r="I537" s="52"/>
      <c r="J537" s="52"/>
    </row>
    <row r="538" spans="7:10" x14ac:dyDescent="0.3">
      <c r="G538" s="52"/>
      <c r="H538" s="52"/>
      <c r="I538" s="52"/>
      <c r="J538" s="52"/>
    </row>
    <row r="539" spans="7:10" x14ac:dyDescent="0.3">
      <c r="G539" s="52"/>
      <c r="H539" s="52"/>
      <c r="I539" s="52"/>
      <c r="J539" s="52"/>
    </row>
    <row r="540" spans="7:10" x14ac:dyDescent="0.3">
      <c r="G540" s="52"/>
      <c r="H540" s="52"/>
      <c r="I540" s="52"/>
      <c r="J540" s="52"/>
    </row>
    <row r="541" spans="7:10" x14ac:dyDescent="0.3">
      <c r="G541" s="52"/>
      <c r="H541" s="52"/>
      <c r="I541" s="52"/>
      <c r="J541" s="52"/>
    </row>
    <row r="542" spans="7:10" x14ac:dyDescent="0.3">
      <c r="G542" s="52"/>
      <c r="H542" s="52"/>
      <c r="I542" s="52"/>
      <c r="J542" s="52"/>
    </row>
    <row r="543" spans="7:10" x14ac:dyDescent="0.3">
      <c r="G543" s="52"/>
      <c r="H543" s="52"/>
      <c r="I543" s="52"/>
      <c r="J543" s="52"/>
    </row>
    <row r="544" spans="7:10" x14ac:dyDescent="0.3">
      <c r="G544" s="52"/>
      <c r="H544" s="52"/>
      <c r="I544" s="52"/>
      <c r="J544" s="52"/>
    </row>
    <row r="545" spans="7:10" x14ac:dyDescent="0.3">
      <c r="G545" s="52"/>
      <c r="H545" s="52"/>
      <c r="I545" s="52"/>
      <c r="J545" s="52"/>
    </row>
    <row r="546" spans="7:10" x14ac:dyDescent="0.3">
      <c r="G546" s="52"/>
      <c r="H546" s="52"/>
      <c r="I546" s="52"/>
      <c r="J546" s="52"/>
    </row>
    <row r="547" spans="7:10" x14ac:dyDescent="0.3">
      <c r="G547" s="52"/>
      <c r="H547" s="52"/>
      <c r="I547" s="52"/>
      <c r="J547" s="52"/>
    </row>
    <row r="548" spans="7:10" x14ac:dyDescent="0.3">
      <c r="G548" s="52"/>
      <c r="H548" s="52"/>
      <c r="I548" s="52"/>
      <c r="J548" s="52"/>
    </row>
    <row r="549" spans="7:10" x14ac:dyDescent="0.3">
      <c r="G549" s="52"/>
      <c r="H549" s="52"/>
      <c r="I549" s="52"/>
      <c r="J549" s="52"/>
    </row>
    <row r="550" spans="7:10" x14ac:dyDescent="0.3">
      <c r="G550" s="52"/>
      <c r="H550" s="52"/>
      <c r="I550" s="52"/>
      <c r="J550" s="52"/>
    </row>
    <row r="551" spans="7:10" x14ac:dyDescent="0.3">
      <c r="G551" s="52"/>
      <c r="H551" s="52"/>
      <c r="I551" s="52"/>
      <c r="J551" s="52"/>
    </row>
    <row r="552" spans="7:10" x14ac:dyDescent="0.3">
      <c r="G552" s="52"/>
      <c r="H552" s="52"/>
      <c r="I552" s="52"/>
      <c r="J552" s="52"/>
    </row>
    <row r="553" spans="7:10" x14ac:dyDescent="0.3">
      <c r="G553" s="52"/>
      <c r="H553" s="52"/>
      <c r="I553" s="52"/>
      <c r="J553" s="52"/>
    </row>
    <row r="554" spans="7:10" x14ac:dyDescent="0.3">
      <c r="G554" s="52"/>
      <c r="H554" s="52"/>
      <c r="I554" s="52"/>
      <c r="J554" s="52"/>
    </row>
    <row r="555" spans="7:10" x14ac:dyDescent="0.3">
      <c r="G555" s="52"/>
      <c r="H555" s="52"/>
      <c r="I555" s="52"/>
      <c r="J555" s="52"/>
    </row>
    <row r="556" spans="7:10" x14ac:dyDescent="0.3">
      <c r="G556" s="52"/>
      <c r="H556" s="52"/>
      <c r="I556" s="52"/>
      <c r="J556" s="52"/>
    </row>
    <row r="557" spans="7:10" x14ac:dyDescent="0.3">
      <c r="G557" s="52"/>
      <c r="H557" s="52"/>
      <c r="I557" s="52"/>
      <c r="J557" s="52"/>
    </row>
    <row r="558" spans="7:10" x14ac:dyDescent="0.3">
      <c r="G558" s="52"/>
      <c r="H558" s="52"/>
      <c r="I558" s="52"/>
      <c r="J558" s="52"/>
    </row>
    <row r="559" spans="7:10" x14ac:dyDescent="0.3">
      <c r="G559" s="52"/>
      <c r="H559" s="52"/>
      <c r="I559" s="52"/>
      <c r="J559" s="52"/>
    </row>
    <row r="560" spans="7:10" x14ac:dyDescent="0.3">
      <c r="G560" s="52"/>
      <c r="H560" s="52"/>
      <c r="I560" s="52"/>
      <c r="J560" s="52"/>
    </row>
    <row r="561" spans="7:10" x14ac:dyDescent="0.3">
      <c r="G561" s="52"/>
      <c r="H561" s="52"/>
      <c r="I561" s="52"/>
      <c r="J561" s="52"/>
    </row>
    <row r="562" spans="7:10" x14ac:dyDescent="0.3">
      <c r="G562" s="52"/>
      <c r="H562" s="52"/>
      <c r="I562" s="52"/>
      <c r="J562" s="52"/>
    </row>
    <row r="563" spans="7:10" x14ac:dyDescent="0.3">
      <c r="G563" s="52"/>
      <c r="H563" s="52"/>
      <c r="I563" s="52"/>
      <c r="J563" s="52"/>
    </row>
    <row r="564" spans="7:10" x14ac:dyDescent="0.3">
      <c r="G564" s="52"/>
      <c r="H564" s="52"/>
      <c r="I564" s="52"/>
      <c r="J564" s="52"/>
    </row>
    <row r="565" spans="7:10" x14ac:dyDescent="0.3">
      <c r="G565" s="52"/>
      <c r="H565" s="52"/>
      <c r="I565" s="52"/>
      <c r="J565" s="52"/>
    </row>
    <row r="566" spans="7:10" x14ac:dyDescent="0.3">
      <c r="G566" s="52"/>
      <c r="H566" s="52"/>
      <c r="I566" s="52"/>
      <c r="J566" s="52"/>
    </row>
    <row r="567" spans="7:10" x14ac:dyDescent="0.3">
      <c r="G567" s="52"/>
      <c r="H567" s="52"/>
      <c r="I567" s="52"/>
      <c r="J567" s="52"/>
    </row>
    <row r="568" spans="7:10" x14ac:dyDescent="0.3">
      <c r="G568" s="52"/>
      <c r="H568" s="52"/>
      <c r="I568" s="52"/>
      <c r="J568" s="52"/>
    </row>
    <row r="569" spans="7:10" x14ac:dyDescent="0.3">
      <c r="G569" s="52"/>
      <c r="H569" s="52"/>
      <c r="I569" s="52"/>
      <c r="J569" s="52"/>
    </row>
    <row r="570" spans="7:10" x14ac:dyDescent="0.3">
      <c r="G570" s="52"/>
      <c r="H570" s="52"/>
      <c r="I570" s="52"/>
      <c r="J570" s="52"/>
    </row>
    <row r="571" spans="7:10" x14ac:dyDescent="0.3">
      <c r="G571" s="52"/>
      <c r="H571" s="52"/>
      <c r="I571" s="52"/>
      <c r="J571" s="52"/>
    </row>
    <row r="572" spans="7:10" x14ac:dyDescent="0.3">
      <c r="G572" s="52"/>
      <c r="H572" s="52"/>
      <c r="I572" s="52"/>
      <c r="J572" s="52"/>
    </row>
    <row r="573" spans="7:10" x14ac:dyDescent="0.3">
      <c r="G573" s="52"/>
      <c r="H573" s="52"/>
      <c r="I573" s="52"/>
      <c r="J573" s="52"/>
    </row>
    <row r="574" spans="7:10" x14ac:dyDescent="0.3">
      <c r="G574" s="52"/>
      <c r="H574" s="52"/>
      <c r="I574" s="52"/>
      <c r="J574" s="52"/>
    </row>
    <row r="575" spans="7:10" x14ac:dyDescent="0.3">
      <c r="G575" s="52"/>
      <c r="H575" s="52"/>
      <c r="I575" s="52"/>
      <c r="J575" s="52"/>
    </row>
    <row r="576" spans="7:10" x14ac:dyDescent="0.3">
      <c r="G576" s="52"/>
      <c r="H576" s="52"/>
      <c r="I576" s="52"/>
      <c r="J576" s="52"/>
    </row>
    <row r="577" spans="7:10" x14ac:dyDescent="0.3">
      <c r="G577" s="52"/>
      <c r="H577" s="52"/>
      <c r="I577" s="52"/>
      <c r="J577" s="52"/>
    </row>
    <row r="578" spans="7:10" x14ac:dyDescent="0.3">
      <c r="G578" s="52"/>
      <c r="H578" s="52"/>
      <c r="I578" s="52"/>
      <c r="J578" s="52"/>
    </row>
    <row r="579" spans="7:10" x14ac:dyDescent="0.3">
      <c r="G579" s="52"/>
      <c r="H579" s="52"/>
      <c r="I579" s="52"/>
      <c r="J579" s="52"/>
    </row>
    <row r="580" spans="7:10" x14ac:dyDescent="0.3">
      <c r="G580" s="52"/>
      <c r="H580" s="52"/>
      <c r="I580" s="52"/>
      <c r="J580" s="52"/>
    </row>
    <row r="581" spans="7:10" x14ac:dyDescent="0.3">
      <c r="G581" s="52"/>
      <c r="H581" s="52"/>
      <c r="I581" s="52"/>
      <c r="J581" s="52"/>
    </row>
    <row r="582" spans="7:10" x14ac:dyDescent="0.3">
      <c r="G582" s="52"/>
      <c r="H582" s="52"/>
      <c r="I582" s="52"/>
      <c r="J582" s="52"/>
    </row>
    <row r="583" spans="7:10" x14ac:dyDescent="0.3">
      <c r="G583" s="52"/>
      <c r="H583" s="52"/>
      <c r="I583" s="52"/>
      <c r="J583" s="52"/>
    </row>
    <row r="584" spans="7:10" x14ac:dyDescent="0.3">
      <c r="G584" s="52"/>
      <c r="H584" s="52"/>
      <c r="I584" s="52"/>
      <c r="J584" s="52"/>
    </row>
    <row r="585" spans="7:10" x14ac:dyDescent="0.3">
      <c r="G585" s="52"/>
      <c r="H585" s="52"/>
      <c r="I585" s="52"/>
      <c r="J585" s="52"/>
    </row>
    <row r="586" spans="7:10" x14ac:dyDescent="0.3">
      <c r="G586" s="52"/>
      <c r="H586" s="52"/>
      <c r="I586" s="52"/>
      <c r="J586" s="52"/>
    </row>
    <row r="587" spans="7:10" x14ac:dyDescent="0.3">
      <c r="G587" s="52"/>
      <c r="H587" s="52"/>
      <c r="I587" s="52"/>
      <c r="J587" s="52"/>
    </row>
    <row r="588" spans="7:10" x14ac:dyDescent="0.3">
      <c r="G588" s="52"/>
      <c r="H588" s="52"/>
      <c r="I588" s="52"/>
      <c r="J588" s="52"/>
    </row>
    <row r="589" spans="7:10" x14ac:dyDescent="0.3">
      <c r="G589" s="52"/>
      <c r="H589" s="52"/>
      <c r="I589" s="52"/>
      <c r="J589" s="52"/>
    </row>
    <row r="590" spans="7:10" x14ac:dyDescent="0.3">
      <c r="G590" s="52"/>
      <c r="H590" s="52"/>
      <c r="I590" s="52"/>
      <c r="J590" s="52"/>
    </row>
    <row r="591" spans="7:10" x14ac:dyDescent="0.3">
      <c r="G591" s="52"/>
      <c r="H591" s="52"/>
      <c r="I591" s="52"/>
      <c r="J591" s="52"/>
    </row>
    <row r="592" spans="7:10" x14ac:dyDescent="0.3">
      <c r="G592" s="52"/>
      <c r="H592" s="52"/>
      <c r="I592" s="52"/>
      <c r="J592" s="52"/>
    </row>
    <row r="593" spans="7:10" x14ac:dyDescent="0.3">
      <c r="G593" s="52"/>
      <c r="H593" s="52"/>
      <c r="I593" s="52"/>
      <c r="J593" s="52"/>
    </row>
    <row r="594" spans="7:10" x14ac:dyDescent="0.3">
      <c r="G594" s="52"/>
      <c r="H594" s="52"/>
      <c r="I594" s="52"/>
      <c r="J594" s="52"/>
    </row>
    <row r="595" spans="7:10" x14ac:dyDescent="0.3">
      <c r="G595" s="52"/>
      <c r="H595" s="52"/>
      <c r="I595" s="52"/>
      <c r="J595" s="52"/>
    </row>
    <row r="596" spans="7:10" x14ac:dyDescent="0.3">
      <c r="G596" s="52"/>
      <c r="H596" s="52"/>
      <c r="I596" s="52"/>
      <c r="J596" s="52"/>
    </row>
    <row r="597" spans="7:10" x14ac:dyDescent="0.3">
      <c r="G597" s="52"/>
      <c r="H597" s="52"/>
      <c r="I597" s="52"/>
      <c r="J597" s="52"/>
    </row>
    <row r="598" spans="7:10" x14ac:dyDescent="0.3">
      <c r="G598" s="52"/>
      <c r="H598" s="52"/>
      <c r="I598" s="52"/>
      <c r="J598" s="52"/>
    </row>
    <row r="599" spans="7:10" x14ac:dyDescent="0.3">
      <c r="G599" s="52"/>
      <c r="H599" s="52"/>
      <c r="I599" s="52"/>
      <c r="J599" s="52"/>
    </row>
    <row r="600" spans="7:10" x14ac:dyDescent="0.3">
      <c r="G600" s="52"/>
      <c r="H600" s="52"/>
      <c r="I600" s="52"/>
      <c r="J600" s="52"/>
    </row>
    <row r="601" spans="7:10" x14ac:dyDescent="0.3">
      <c r="G601" s="52"/>
      <c r="H601" s="52"/>
      <c r="I601" s="52"/>
      <c r="J601" s="52"/>
    </row>
    <row r="602" spans="7:10" x14ac:dyDescent="0.3">
      <c r="G602" s="52"/>
      <c r="H602" s="52"/>
      <c r="I602" s="52"/>
      <c r="J602" s="52"/>
    </row>
    <row r="603" spans="7:10" x14ac:dyDescent="0.3">
      <c r="G603" s="52"/>
      <c r="H603" s="52"/>
      <c r="I603" s="52"/>
      <c r="J603" s="52"/>
    </row>
    <row r="604" spans="7:10" x14ac:dyDescent="0.3">
      <c r="G604" s="52"/>
      <c r="H604" s="52"/>
      <c r="I604" s="52"/>
      <c r="J604" s="52"/>
    </row>
    <row r="605" spans="7:10" x14ac:dyDescent="0.3">
      <c r="G605" s="52"/>
      <c r="H605" s="52"/>
      <c r="I605" s="52"/>
      <c r="J605" s="52"/>
    </row>
    <row r="606" spans="7:10" x14ac:dyDescent="0.3">
      <c r="G606" s="52"/>
      <c r="H606" s="52"/>
      <c r="I606" s="52"/>
      <c r="J606" s="52"/>
    </row>
    <row r="607" spans="7:10" x14ac:dyDescent="0.3">
      <c r="G607" s="52"/>
      <c r="H607" s="52"/>
      <c r="I607" s="52"/>
      <c r="J607" s="52"/>
    </row>
    <row r="608" spans="7:10" x14ac:dyDescent="0.3">
      <c r="G608" s="52"/>
      <c r="H608" s="52"/>
      <c r="I608" s="52"/>
      <c r="J608" s="52"/>
    </row>
    <row r="609" spans="7:10" x14ac:dyDescent="0.3">
      <c r="G609" s="52"/>
      <c r="H609" s="52"/>
      <c r="I609" s="52"/>
      <c r="J609" s="52"/>
    </row>
    <row r="610" spans="7:10" x14ac:dyDescent="0.3">
      <c r="G610" s="52"/>
      <c r="H610" s="52"/>
      <c r="I610" s="52"/>
      <c r="J610" s="52"/>
    </row>
    <row r="611" spans="7:10" x14ac:dyDescent="0.3">
      <c r="G611" s="52"/>
      <c r="H611" s="52"/>
      <c r="I611" s="52"/>
      <c r="J611" s="52"/>
    </row>
    <row r="612" spans="7:10" x14ac:dyDescent="0.3">
      <c r="G612" s="52"/>
      <c r="H612" s="52"/>
      <c r="I612" s="52"/>
      <c r="J612" s="52"/>
    </row>
    <row r="613" spans="7:10" x14ac:dyDescent="0.3">
      <c r="G613" s="52"/>
      <c r="H613" s="52"/>
      <c r="I613" s="52"/>
      <c r="J613" s="52"/>
    </row>
    <row r="614" spans="7:10" x14ac:dyDescent="0.3">
      <c r="G614" s="52"/>
      <c r="H614" s="52"/>
      <c r="I614" s="52"/>
      <c r="J614" s="52"/>
    </row>
    <row r="615" spans="7:10" x14ac:dyDescent="0.3">
      <c r="G615" s="52"/>
      <c r="H615" s="52"/>
      <c r="I615" s="52"/>
      <c r="J615" s="52"/>
    </row>
    <row r="616" spans="7:10" x14ac:dyDescent="0.3">
      <c r="G616" s="52"/>
      <c r="H616" s="52"/>
      <c r="I616" s="52"/>
      <c r="J616" s="52"/>
    </row>
    <row r="617" spans="7:10" x14ac:dyDescent="0.3">
      <c r="G617" s="52"/>
      <c r="H617" s="52"/>
      <c r="I617" s="52"/>
      <c r="J617" s="52"/>
    </row>
    <row r="618" spans="7:10" x14ac:dyDescent="0.3">
      <c r="G618" s="52"/>
      <c r="H618" s="52"/>
      <c r="I618" s="52"/>
      <c r="J618" s="52"/>
    </row>
    <row r="619" spans="7:10" x14ac:dyDescent="0.3">
      <c r="G619" s="52"/>
      <c r="H619" s="52"/>
      <c r="I619" s="52"/>
      <c r="J619" s="52"/>
    </row>
    <row r="620" spans="7:10" x14ac:dyDescent="0.3">
      <c r="G620" s="52"/>
      <c r="H620" s="52"/>
      <c r="I620" s="52"/>
      <c r="J620" s="52"/>
    </row>
    <row r="621" spans="7:10" x14ac:dyDescent="0.3">
      <c r="G621" s="52"/>
      <c r="H621" s="52"/>
      <c r="I621" s="52"/>
      <c r="J621" s="52"/>
    </row>
    <row r="622" spans="7:10" x14ac:dyDescent="0.3">
      <c r="G622" s="52"/>
      <c r="H622" s="52"/>
      <c r="I622" s="52"/>
      <c r="J622" s="52"/>
    </row>
    <row r="623" spans="7:10" x14ac:dyDescent="0.3">
      <c r="G623" s="52"/>
      <c r="H623" s="52"/>
      <c r="I623" s="52"/>
      <c r="J623" s="52"/>
    </row>
    <row r="624" spans="7:10" x14ac:dyDescent="0.3">
      <c r="G624" s="52"/>
      <c r="H624" s="52"/>
      <c r="I624" s="52"/>
      <c r="J624" s="52"/>
    </row>
    <row r="625" spans="7:10" x14ac:dyDescent="0.3">
      <c r="G625" s="52"/>
      <c r="H625" s="52"/>
      <c r="I625" s="52"/>
      <c r="J625" s="52"/>
    </row>
    <row r="626" spans="7:10" x14ac:dyDescent="0.3">
      <c r="G626" s="52"/>
      <c r="H626" s="52"/>
      <c r="I626" s="52"/>
      <c r="J626" s="52"/>
    </row>
    <row r="627" spans="7:10" x14ac:dyDescent="0.3">
      <c r="G627" s="52"/>
      <c r="H627" s="52"/>
      <c r="I627" s="52"/>
      <c r="J627" s="52"/>
    </row>
    <row r="628" spans="7:10" x14ac:dyDescent="0.3">
      <c r="G628" s="52"/>
      <c r="H628" s="52"/>
      <c r="I628" s="52"/>
      <c r="J628" s="52"/>
    </row>
    <row r="629" spans="7:10" x14ac:dyDescent="0.3">
      <c r="G629" s="52"/>
      <c r="H629" s="52"/>
      <c r="I629" s="52"/>
      <c r="J629" s="52"/>
    </row>
    <row r="630" spans="7:10" x14ac:dyDescent="0.3">
      <c r="G630" s="52"/>
      <c r="H630" s="52"/>
      <c r="I630" s="52"/>
      <c r="J630" s="52"/>
    </row>
    <row r="631" spans="7:10" x14ac:dyDescent="0.3">
      <c r="G631" s="52"/>
      <c r="H631" s="52"/>
      <c r="I631" s="52"/>
      <c r="J631" s="52"/>
    </row>
    <row r="632" spans="7:10" x14ac:dyDescent="0.3">
      <c r="G632" s="52"/>
      <c r="H632" s="52"/>
      <c r="I632" s="52"/>
      <c r="J632" s="52"/>
    </row>
    <row r="633" spans="7:10" x14ac:dyDescent="0.3">
      <c r="G633" s="52"/>
      <c r="H633" s="52"/>
      <c r="I633" s="52"/>
      <c r="J633" s="52"/>
    </row>
    <row r="634" spans="7:10" x14ac:dyDescent="0.3">
      <c r="G634" s="52"/>
      <c r="H634" s="52"/>
      <c r="I634" s="52"/>
      <c r="J634" s="52"/>
    </row>
    <row r="635" spans="7:10" x14ac:dyDescent="0.3">
      <c r="G635" s="52"/>
      <c r="H635" s="52"/>
      <c r="I635" s="52"/>
      <c r="J635" s="52"/>
    </row>
    <row r="636" spans="7:10" x14ac:dyDescent="0.3">
      <c r="G636" s="52"/>
      <c r="H636" s="52"/>
      <c r="I636" s="52"/>
      <c r="J636" s="52"/>
    </row>
    <row r="637" spans="7:10" x14ac:dyDescent="0.3">
      <c r="G637" s="52"/>
      <c r="H637" s="52"/>
      <c r="I637" s="52"/>
      <c r="J637" s="52"/>
    </row>
    <row r="638" spans="7:10" x14ac:dyDescent="0.3">
      <c r="G638" s="52"/>
      <c r="H638" s="52"/>
      <c r="I638" s="52"/>
      <c r="J638" s="52"/>
    </row>
    <row r="639" spans="7:10" x14ac:dyDescent="0.3">
      <c r="G639" s="52"/>
      <c r="H639" s="52"/>
      <c r="I639" s="52"/>
      <c r="J639" s="52"/>
    </row>
    <row r="640" spans="7:10" x14ac:dyDescent="0.3">
      <c r="G640" s="52"/>
      <c r="H640" s="52"/>
      <c r="I640" s="52"/>
      <c r="J640" s="52"/>
    </row>
    <row r="641" spans="7:10" x14ac:dyDescent="0.3">
      <c r="G641" s="52"/>
      <c r="H641" s="52"/>
      <c r="I641" s="52"/>
      <c r="J641" s="52"/>
    </row>
    <row r="642" spans="7:10" x14ac:dyDescent="0.3">
      <c r="G642" s="52"/>
      <c r="H642" s="52"/>
      <c r="I642" s="52"/>
      <c r="J642" s="52"/>
    </row>
    <row r="643" spans="7:10" x14ac:dyDescent="0.3">
      <c r="G643" s="52"/>
      <c r="H643" s="52"/>
      <c r="I643" s="52"/>
      <c r="J643" s="52"/>
    </row>
    <row r="644" spans="7:10" x14ac:dyDescent="0.3">
      <c r="G644" s="52"/>
      <c r="H644" s="52"/>
      <c r="I644" s="52"/>
      <c r="J644" s="52"/>
    </row>
    <row r="645" spans="7:10" x14ac:dyDescent="0.3">
      <c r="G645" s="52"/>
      <c r="H645" s="52"/>
      <c r="I645" s="52"/>
      <c r="J645" s="52"/>
    </row>
    <row r="646" spans="7:10" x14ac:dyDescent="0.3">
      <c r="G646" s="52"/>
      <c r="H646" s="52"/>
      <c r="I646" s="52"/>
      <c r="J646" s="52"/>
    </row>
    <row r="647" spans="7:10" x14ac:dyDescent="0.3">
      <c r="G647" s="52"/>
      <c r="H647" s="52"/>
      <c r="I647" s="52"/>
      <c r="J647" s="52"/>
    </row>
    <row r="648" spans="7:10" x14ac:dyDescent="0.3">
      <c r="G648" s="52"/>
      <c r="H648" s="52"/>
      <c r="I648" s="52"/>
      <c r="J648" s="52"/>
    </row>
    <row r="649" spans="7:10" x14ac:dyDescent="0.3">
      <c r="G649" s="52"/>
      <c r="H649" s="52"/>
      <c r="I649" s="52"/>
      <c r="J649" s="52"/>
    </row>
    <row r="650" spans="7:10" x14ac:dyDescent="0.3">
      <c r="G650" s="52"/>
      <c r="H650" s="52"/>
      <c r="I650" s="52"/>
      <c r="J650" s="52"/>
    </row>
    <row r="651" spans="7:10" x14ac:dyDescent="0.3">
      <c r="G651" s="52"/>
      <c r="H651" s="52"/>
      <c r="I651" s="52"/>
      <c r="J651" s="52"/>
    </row>
    <row r="652" spans="7:10" x14ac:dyDescent="0.3">
      <c r="G652" s="52"/>
      <c r="H652" s="52"/>
      <c r="I652" s="52"/>
      <c r="J652" s="52"/>
    </row>
    <row r="653" spans="7:10" x14ac:dyDescent="0.3">
      <c r="G653" s="52"/>
      <c r="H653" s="52"/>
      <c r="I653" s="52"/>
      <c r="J653" s="52"/>
    </row>
    <row r="654" spans="7:10" x14ac:dyDescent="0.3">
      <c r="G654" s="52"/>
      <c r="H654" s="52"/>
      <c r="I654" s="52"/>
      <c r="J654" s="52"/>
    </row>
    <row r="655" spans="7:10" x14ac:dyDescent="0.3">
      <c r="G655" s="52"/>
      <c r="H655" s="52"/>
      <c r="I655" s="52"/>
      <c r="J655" s="52"/>
    </row>
    <row r="656" spans="7:10" x14ac:dyDescent="0.3">
      <c r="G656" s="52"/>
      <c r="H656" s="52"/>
      <c r="I656" s="52"/>
      <c r="J656" s="52"/>
    </row>
    <row r="657" spans="7:10" x14ac:dyDescent="0.3">
      <c r="G657" s="52"/>
      <c r="H657" s="52"/>
      <c r="I657" s="52"/>
      <c r="J657" s="52"/>
    </row>
    <row r="658" spans="7:10" x14ac:dyDescent="0.3">
      <c r="G658" s="52"/>
      <c r="H658" s="52"/>
      <c r="I658" s="52"/>
      <c r="J658" s="52"/>
    </row>
    <row r="659" spans="7:10" x14ac:dyDescent="0.3">
      <c r="G659" s="52"/>
      <c r="H659" s="52"/>
      <c r="I659" s="52"/>
      <c r="J659" s="52"/>
    </row>
    <row r="660" spans="7:10" x14ac:dyDescent="0.3">
      <c r="G660" s="52"/>
      <c r="H660" s="52"/>
      <c r="I660" s="52"/>
      <c r="J660" s="52"/>
    </row>
    <row r="661" spans="7:10" x14ac:dyDescent="0.3">
      <c r="G661" s="52"/>
      <c r="H661" s="52"/>
      <c r="I661" s="52"/>
      <c r="J661" s="52"/>
    </row>
    <row r="662" spans="7:10" x14ac:dyDescent="0.3">
      <c r="G662" s="52"/>
      <c r="H662" s="52"/>
      <c r="I662" s="52"/>
      <c r="J662" s="52"/>
    </row>
    <row r="663" spans="7:10" x14ac:dyDescent="0.3">
      <c r="G663" s="52"/>
      <c r="H663" s="52"/>
      <c r="I663" s="52"/>
      <c r="J663" s="52"/>
    </row>
    <row r="664" spans="7:10" x14ac:dyDescent="0.3">
      <c r="G664" s="52"/>
      <c r="H664" s="52"/>
      <c r="I664" s="52"/>
      <c r="J664" s="52"/>
    </row>
    <row r="665" spans="7:10" x14ac:dyDescent="0.3">
      <c r="G665" s="52"/>
      <c r="H665" s="52"/>
      <c r="I665" s="52"/>
      <c r="J665" s="52"/>
    </row>
    <row r="666" spans="7:10" x14ac:dyDescent="0.3">
      <c r="G666" s="52"/>
      <c r="H666" s="52"/>
      <c r="I666" s="52"/>
      <c r="J666" s="52"/>
    </row>
    <row r="667" spans="7:10" x14ac:dyDescent="0.3">
      <c r="G667" s="52"/>
      <c r="H667" s="52"/>
      <c r="I667" s="52"/>
      <c r="J667" s="52"/>
    </row>
    <row r="668" spans="7:10" x14ac:dyDescent="0.3">
      <c r="G668" s="52"/>
      <c r="H668" s="52"/>
      <c r="I668" s="52"/>
      <c r="J668" s="52"/>
    </row>
    <row r="669" spans="7:10" x14ac:dyDescent="0.3">
      <c r="G669" s="52"/>
      <c r="H669" s="52"/>
      <c r="I669" s="52"/>
      <c r="J669" s="52"/>
    </row>
    <row r="670" spans="7:10" x14ac:dyDescent="0.3">
      <c r="G670" s="52"/>
      <c r="H670" s="52"/>
      <c r="I670" s="52"/>
      <c r="J670" s="52"/>
    </row>
    <row r="671" spans="7:10" x14ac:dyDescent="0.3">
      <c r="G671" s="52"/>
      <c r="H671" s="52"/>
      <c r="I671" s="52"/>
      <c r="J671" s="52"/>
    </row>
    <row r="672" spans="7:10" x14ac:dyDescent="0.3">
      <c r="G672" s="52"/>
      <c r="H672" s="52"/>
      <c r="I672" s="52"/>
      <c r="J672" s="52"/>
    </row>
    <row r="673" spans="7:10" x14ac:dyDescent="0.3">
      <c r="G673" s="52"/>
      <c r="H673" s="52"/>
      <c r="I673" s="52"/>
      <c r="J673" s="52"/>
    </row>
    <row r="674" spans="7:10" x14ac:dyDescent="0.3">
      <c r="G674" s="52"/>
      <c r="H674" s="52"/>
      <c r="I674" s="52"/>
      <c r="J674" s="52"/>
    </row>
    <row r="675" spans="7:10" x14ac:dyDescent="0.3">
      <c r="G675" s="52"/>
      <c r="H675" s="52"/>
      <c r="I675" s="52"/>
      <c r="J675" s="52"/>
    </row>
    <row r="676" spans="7:10" x14ac:dyDescent="0.3">
      <c r="G676" s="52"/>
      <c r="H676" s="52"/>
      <c r="I676" s="52"/>
      <c r="J676" s="52"/>
    </row>
    <row r="677" spans="7:10" x14ac:dyDescent="0.3">
      <c r="G677" s="52"/>
      <c r="H677" s="52"/>
      <c r="I677" s="52"/>
      <c r="J677" s="52"/>
    </row>
    <row r="678" spans="7:10" x14ac:dyDescent="0.3">
      <c r="G678" s="52"/>
      <c r="H678" s="52"/>
      <c r="I678" s="52"/>
      <c r="J678" s="52"/>
    </row>
    <row r="679" spans="7:10" x14ac:dyDescent="0.3">
      <c r="G679" s="52"/>
      <c r="H679" s="52"/>
      <c r="I679" s="52"/>
      <c r="J679" s="52"/>
    </row>
    <row r="680" spans="7:10" x14ac:dyDescent="0.3">
      <c r="G680" s="52"/>
      <c r="H680" s="52"/>
      <c r="I680" s="52"/>
      <c r="J680" s="52"/>
    </row>
    <row r="681" spans="7:10" x14ac:dyDescent="0.3">
      <c r="G681" s="52"/>
      <c r="H681" s="52"/>
      <c r="I681" s="52"/>
      <c r="J681" s="52"/>
    </row>
    <row r="682" spans="7:10" x14ac:dyDescent="0.3">
      <c r="G682" s="52"/>
      <c r="H682" s="52"/>
      <c r="I682" s="52"/>
      <c r="J682" s="52"/>
    </row>
    <row r="683" spans="7:10" x14ac:dyDescent="0.3">
      <c r="G683" s="52"/>
      <c r="H683" s="52"/>
      <c r="I683" s="52"/>
      <c r="J683" s="52"/>
    </row>
    <row r="684" spans="7:10" x14ac:dyDescent="0.3">
      <c r="G684" s="52"/>
      <c r="H684" s="52"/>
      <c r="I684" s="52"/>
      <c r="J684" s="52"/>
    </row>
    <row r="685" spans="7:10" x14ac:dyDescent="0.3">
      <c r="G685" s="52"/>
      <c r="H685" s="52"/>
      <c r="I685" s="52"/>
      <c r="J685" s="52"/>
    </row>
    <row r="686" spans="7:10" x14ac:dyDescent="0.3">
      <c r="G686" s="52"/>
      <c r="H686" s="52"/>
      <c r="I686" s="52"/>
      <c r="J686" s="52"/>
    </row>
    <row r="687" spans="7:10" x14ac:dyDescent="0.3">
      <c r="G687" s="52"/>
      <c r="H687" s="52"/>
      <c r="I687" s="52"/>
      <c r="J687" s="52"/>
    </row>
    <row r="688" spans="7:10" x14ac:dyDescent="0.3">
      <c r="G688" s="52"/>
      <c r="H688" s="52"/>
      <c r="I688" s="52"/>
      <c r="J688" s="52"/>
    </row>
    <row r="689" spans="7:10" x14ac:dyDescent="0.3">
      <c r="G689" s="52"/>
      <c r="H689" s="52"/>
      <c r="I689" s="52"/>
      <c r="J689" s="52"/>
    </row>
    <row r="690" spans="7:10" x14ac:dyDescent="0.3">
      <c r="G690" s="52"/>
      <c r="H690" s="52"/>
      <c r="I690" s="52"/>
      <c r="J690" s="52"/>
    </row>
    <row r="691" spans="7:10" x14ac:dyDescent="0.3">
      <c r="G691" s="52"/>
      <c r="H691" s="52"/>
      <c r="I691" s="52"/>
      <c r="J691" s="52"/>
    </row>
    <row r="692" spans="7:10" x14ac:dyDescent="0.3">
      <c r="G692" s="52"/>
      <c r="H692" s="52"/>
      <c r="I692" s="52"/>
      <c r="J692" s="52"/>
    </row>
    <row r="693" spans="7:10" x14ac:dyDescent="0.3">
      <c r="G693" s="52"/>
      <c r="H693" s="52"/>
      <c r="I693" s="52"/>
      <c r="J693" s="52"/>
    </row>
    <row r="694" spans="7:10" x14ac:dyDescent="0.3">
      <c r="G694" s="52"/>
      <c r="H694" s="52"/>
      <c r="I694" s="52"/>
      <c r="J694" s="52"/>
    </row>
    <row r="695" spans="7:10" x14ac:dyDescent="0.3">
      <c r="G695" s="52"/>
      <c r="H695" s="52"/>
      <c r="I695" s="52"/>
      <c r="J695" s="52"/>
    </row>
    <row r="696" spans="7:10" x14ac:dyDescent="0.3">
      <c r="G696" s="52"/>
      <c r="H696" s="52"/>
      <c r="I696" s="52"/>
      <c r="J696" s="52"/>
    </row>
    <row r="697" spans="7:10" x14ac:dyDescent="0.3">
      <c r="G697" s="52"/>
      <c r="H697" s="52"/>
      <c r="I697" s="52"/>
      <c r="J697" s="52"/>
    </row>
    <row r="698" spans="7:10" x14ac:dyDescent="0.3">
      <c r="G698" s="52"/>
      <c r="H698" s="52"/>
      <c r="I698" s="52"/>
      <c r="J698" s="52"/>
    </row>
    <row r="699" spans="7:10" x14ac:dyDescent="0.3">
      <c r="G699" s="52"/>
      <c r="H699" s="52"/>
      <c r="I699" s="52"/>
      <c r="J699" s="52"/>
    </row>
    <row r="700" spans="7:10" x14ac:dyDescent="0.3">
      <c r="G700" s="52"/>
      <c r="H700" s="52"/>
      <c r="I700" s="52"/>
      <c r="J700" s="52"/>
    </row>
    <row r="701" spans="7:10" x14ac:dyDescent="0.3">
      <c r="G701" s="52"/>
      <c r="H701" s="52"/>
      <c r="I701" s="52"/>
      <c r="J701" s="52"/>
    </row>
    <row r="702" spans="7:10" x14ac:dyDescent="0.3">
      <c r="G702" s="52"/>
      <c r="H702" s="52"/>
      <c r="I702" s="52"/>
      <c r="J702" s="52"/>
    </row>
    <row r="703" spans="7:10" x14ac:dyDescent="0.3">
      <c r="G703" s="52"/>
      <c r="H703" s="52"/>
      <c r="I703" s="52"/>
      <c r="J703" s="52"/>
    </row>
    <row r="704" spans="7:10" x14ac:dyDescent="0.3">
      <c r="G704" s="52"/>
      <c r="H704" s="52"/>
      <c r="I704" s="52"/>
      <c r="J704" s="52"/>
    </row>
    <row r="705" spans="7:10" x14ac:dyDescent="0.3">
      <c r="G705" s="52"/>
      <c r="H705" s="52"/>
      <c r="I705" s="52"/>
      <c r="J705" s="52"/>
    </row>
    <row r="706" spans="7:10" x14ac:dyDescent="0.3">
      <c r="G706" s="52"/>
      <c r="H706" s="52"/>
      <c r="I706" s="52"/>
      <c r="J706" s="52"/>
    </row>
    <row r="707" spans="7:10" x14ac:dyDescent="0.3">
      <c r="G707" s="52"/>
      <c r="H707" s="52"/>
      <c r="I707" s="52"/>
      <c r="J707" s="52"/>
    </row>
    <row r="708" spans="7:10" x14ac:dyDescent="0.3">
      <c r="G708" s="52"/>
      <c r="H708" s="52"/>
      <c r="I708" s="52"/>
      <c r="J708" s="52"/>
    </row>
    <row r="709" spans="7:10" x14ac:dyDescent="0.3">
      <c r="G709" s="52"/>
      <c r="H709" s="52"/>
      <c r="I709" s="52"/>
      <c r="J709" s="52"/>
    </row>
    <row r="710" spans="7:10" x14ac:dyDescent="0.3">
      <c r="G710" s="52"/>
      <c r="H710" s="52"/>
      <c r="I710" s="52"/>
      <c r="J710" s="52"/>
    </row>
    <row r="711" spans="7:10" x14ac:dyDescent="0.3">
      <c r="G711" s="52"/>
      <c r="H711" s="52"/>
      <c r="I711" s="52"/>
      <c r="J711" s="52"/>
    </row>
  </sheetData>
  <mergeCells count="6">
    <mergeCell ref="A211:B211"/>
    <mergeCell ref="F1:F5"/>
    <mergeCell ref="A42:B42"/>
    <mergeCell ref="A63:B63"/>
    <mergeCell ref="A108:B108"/>
    <mergeCell ref="A123:B123"/>
  </mergeCells>
  <pageMargins left="0.51181102362204722" right="0.51181102362204722" top="0.74803149606299213" bottom="0.74803149606299213" header="0.31496062992125984" footer="0.31496062992125984"/>
  <pageSetup paperSize="9" scale="50" fitToHeight="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6"/>
  <sheetViews>
    <sheetView workbookViewId="0">
      <selection activeCell="G2" sqref="G2"/>
    </sheetView>
  </sheetViews>
  <sheetFormatPr defaultRowHeight="14.4" x14ac:dyDescent="0.3"/>
  <cols>
    <col min="2" max="2" width="19.33203125" customWidth="1"/>
    <col min="3" max="3" width="15.33203125" customWidth="1"/>
    <col min="4" max="4" width="14.33203125" customWidth="1"/>
    <col min="5" max="5" width="12.88671875" customWidth="1"/>
    <col min="6" max="6" width="14.5546875" customWidth="1"/>
  </cols>
  <sheetData>
    <row r="1" spans="1:9" s="11" customFormat="1" ht="15.6" x14ac:dyDescent="0.3">
      <c r="A1" s="10"/>
      <c r="B1" s="5" t="s">
        <v>65</v>
      </c>
      <c r="C1" s="6" t="s">
        <v>77</v>
      </c>
      <c r="D1" s="6" t="s">
        <v>78</v>
      </c>
      <c r="E1" s="6" t="s">
        <v>3</v>
      </c>
      <c r="F1" s="34" t="s">
        <v>70</v>
      </c>
    </row>
    <row r="2" spans="1:9" s="11" customFormat="1" ht="15.6" x14ac:dyDescent="0.3">
      <c r="A2" s="2" t="s">
        <v>15</v>
      </c>
      <c r="B2" s="2" t="s">
        <v>16</v>
      </c>
      <c r="C2" s="3">
        <v>2547636.23</v>
      </c>
      <c r="D2" s="3">
        <v>2556594.65</v>
      </c>
      <c r="E2" s="3">
        <v>3370000</v>
      </c>
      <c r="F2" s="31">
        <v>4900000</v>
      </c>
    </row>
    <row r="3" spans="1:9" s="11" customFormat="1" ht="15.6" x14ac:dyDescent="0.3">
      <c r="A3" s="2" t="s">
        <v>17</v>
      </c>
      <c r="B3" s="2" t="s">
        <v>0</v>
      </c>
      <c r="C3" s="3">
        <v>560604.29</v>
      </c>
      <c r="D3" s="3">
        <v>567715.86</v>
      </c>
      <c r="E3" s="3">
        <v>730000</v>
      </c>
      <c r="F3" s="31">
        <v>1070000</v>
      </c>
    </row>
    <row r="4" spans="1:9" s="11" customFormat="1" ht="15.6" x14ac:dyDescent="0.3">
      <c r="A4" s="2" t="s">
        <v>18</v>
      </c>
      <c r="B4" s="2" t="s">
        <v>19</v>
      </c>
      <c r="C4" s="3">
        <v>684627.33</v>
      </c>
      <c r="D4" s="3">
        <v>503472.25</v>
      </c>
      <c r="E4" s="3">
        <v>1262239</v>
      </c>
      <c r="F4" s="31">
        <v>1116500</v>
      </c>
    </row>
    <row r="5" spans="1:9" s="11" customFormat="1" ht="15.6" x14ac:dyDescent="0.3">
      <c r="A5" s="2" t="s">
        <v>20</v>
      </c>
      <c r="B5" s="2" t="s">
        <v>21</v>
      </c>
      <c r="C5" s="3">
        <v>19649.96</v>
      </c>
      <c r="D5" s="3">
        <v>9456.07</v>
      </c>
      <c r="E5" s="3">
        <v>15000</v>
      </c>
      <c r="F5" s="31">
        <v>20000</v>
      </c>
    </row>
    <row r="6" spans="1:9" s="11" customFormat="1" ht="15.6" x14ac:dyDescent="0.3">
      <c r="A6" s="2" t="s">
        <v>74</v>
      </c>
      <c r="B6" s="2" t="s">
        <v>56</v>
      </c>
      <c r="C6" s="3">
        <v>134498</v>
      </c>
      <c r="D6" s="3">
        <v>171604</v>
      </c>
      <c r="E6" s="3">
        <v>402100</v>
      </c>
      <c r="F6" s="31">
        <v>500000</v>
      </c>
    </row>
    <row r="7" spans="1:9" s="11" customFormat="1" ht="15.6" x14ac:dyDescent="0.3">
      <c r="A7" s="2" t="s">
        <v>22</v>
      </c>
      <c r="B7" s="2" t="s">
        <v>23</v>
      </c>
      <c r="C7" s="3">
        <v>284882.11</v>
      </c>
      <c r="D7" s="3">
        <v>237630.74</v>
      </c>
      <c r="E7" s="3">
        <v>390000</v>
      </c>
      <c r="F7" s="31">
        <v>812170</v>
      </c>
    </row>
    <row r="8" spans="1:9" s="11" customFormat="1" ht="31.2" x14ac:dyDescent="0.3">
      <c r="A8" s="2">
        <v>2250</v>
      </c>
      <c r="B8" s="4" t="s">
        <v>1</v>
      </c>
      <c r="C8" s="3">
        <v>0</v>
      </c>
      <c r="D8" s="3">
        <v>928</v>
      </c>
      <c r="E8" s="3">
        <v>38000</v>
      </c>
      <c r="F8" s="31">
        <v>80000</v>
      </c>
    </row>
    <row r="9" spans="1:9" s="11" customFormat="1" ht="31.2" x14ac:dyDescent="0.3">
      <c r="A9" s="2">
        <v>2273</v>
      </c>
      <c r="B9" s="4" t="s">
        <v>5</v>
      </c>
      <c r="C9" s="3">
        <v>294169.82</v>
      </c>
      <c r="D9" s="3">
        <v>554517.89</v>
      </c>
      <c r="E9" s="3">
        <v>640000</v>
      </c>
      <c r="F9" s="31">
        <v>600000</v>
      </c>
      <c r="I9" s="24"/>
    </row>
    <row r="10" spans="1:9" s="11" customFormat="1" ht="46.8" x14ac:dyDescent="0.3">
      <c r="A10" s="2">
        <v>2275</v>
      </c>
      <c r="B10" s="4" t="s">
        <v>58</v>
      </c>
      <c r="C10" s="3">
        <v>249000</v>
      </c>
      <c r="D10" s="3">
        <v>678312</v>
      </c>
      <c r="E10" s="3">
        <v>651500</v>
      </c>
      <c r="F10" s="31">
        <v>1000000</v>
      </c>
    </row>
    <row r="11" spans="1:9" s="11" customFormat="1" ht="15.6" x14ac:dyDescent="0.3">
      <c r="A11" s="2">
        <v>2282</v>
      </c>
      <c r="B11" s="4" t="s">
        <v>57</v>
      </c>
      <c r="C11" s="3">
        <v>740</v>
      </c>
      <c r="D11" s="3">
        <v>570</v>
      </c>
      <c r="E11" s="3">
        <v>8560</v>
      </c>
      <c r="F11" s="31">
        <v>5000</v>
      </c>
    </row>
    <row r="12" spans="1:9" s="11" customFormat="1" ht="31.2" x14ac:dyDescent="0.3">
      <c r="A12" s="2">
        <v>2800</v>
      </c>
      <c r="B12" s="4" t="s">
        <v>6</v>
      </c>
      <c r="C12" s="3">
        <v>200</v>
      </c>
      <c r="D12" s="3">
        <v>744.3</v>
      </c>
      <c r="E12" s="3">
        <v>1000</v>
      </c>
      <c r="F12" s="31">
        <v>9000</v>
      </c>
    </row>
    <row r="13" spans="1:9" s="11" customFormat="1" ht="78" x14ac:dyDescent="0.3">
      <c r="A13" s="4" t="s">
        <v>29</v>
      </c>
      <c r="B13" s="4" t="s">
        <v>30</v>
      </c>
      <c r="C13" s="3">
        <v>71995</v>
      </c>
      <c r="D13" s="3">
        <v>40000</v>
      </c>
      <c r="E13" s="8">
        <v>0</v>
      </c>
      <c r="F13" s="31">
        <v>1332000</v>
      </c>
    </row>
    <row r="14" spans="1:9" s="11" customFormat="1" ht="62.4" x14ac:dyDescent="0.3">
      <c r="A14" s="2">
        <v>3122</v>
      </c>
      <c r="B14" s="4" t="s">
        <v>85</v>
      </c>
      <c r="C14" s="3"/>
      <c r="D14" s="1"/>
      <c r="E14" s="8">
        <v>115000</v>
      </c>
      <c r="F14" s="31"/>
    </row>
    <row r="15" spans="1:9" s="11" customFormat="1" ht="78" x14ac:dyDescent="0.3">
      <c r="A15" s="4">
        <v>3132</v>
      </c>
      <c r="B15" s="4" t="s">
        <v>88</v>
      </c>
      <c r="C15" s="3">
        <v>179544.57</v>
      </c>
      <c r="D15" s="1" t="s">
        <v>76</v>
      </c>
      <c r="E15" s="8">
        <v>1847000</v>
      </c>
      <c r="F15" s="31"/>
    </row>
    <row r="16" spans="1:9" s="11" customFormat="1" ht="15.6" x14ac:dyDescent="0.3">
      <c r="A16" s="29"/>
      <c r="B16" s="28" t="s">
        <v>71</v>
      </c>
      <c r="C16" s="25">
        <f>SUM(C2:C15)</f>
        <v>5027547.3100000005</v>
      </c>
      <c r="D16" s="25">
        <f>SUM(D2:D15)</f>
        <v>5321545.7599999988</v>
      </c>
      <c r="E16" s="25">
        <f>SUM(E2:E15)</f>
        <v>9470399</v>
      </c>
      <c r="F16" s="35">
        <f>SUM(F2:F13)</f>
        <v>11444670</v>
      </c>
    </row>
    <row r="17" spans="1:7" s="11" customFormat="1" ht="15.6" x14ac:dyDescent="0.3">
      <c r="A17" s="10"/>
      <c r="B17" s="5" t="s">
        <v>66</v>
      </c>
      <c r="C17" s="6" t="s">
        <v>77</v>
      </c>
      <c r="D17" s="6" t="s">
        <v>78</v>
      </c>
      <c r="E17" s="6" t="s">
        <v>3</v>
      </c>
      <c r="F17" s="34" t="s">
        <v>70</v>
      </c>
    </row>
    <row r="18" spans="1:7" s="11" customFormat="1" ht="15.6" x14ac:dyDescent="0.3">
      <c r="A18" s="2">
        <v>2111</v>
      </c>
      <c r="B18" s="4" t="s">
        <v>49</v>
      </c>
      <c r="C18" s="3">
        <v>1504900</v>
      </c>
      <c r="D18" s="26">
        <v>1725415.36</v>
      </c>
      <c r="E18" s="3">
        <v>2060000</v>
      </c>
      <c r="F18" s="31">
        <v>2300000</v>
      </c>
      <c r="G18" s="11">
        <v>10</v>
      </c>
    </row>
    <row r="19" spans="1:7" s="11" customFormat="1" ht="31.2" x14ac:dyDescent="0.3">
      <c r="A19" s="2">
        <v>2120</v>
      </c>
      <c r="B19" s="4" t="s">
        <v>0</v>
      </c>
      <c r="C19" s="3">
        <v>329440</v>
      </c>
      <c r="D19" s="26">
        <v>380345.34</v>
      </c>
      <c r="E19" s="3">
        <v>454300</v>
      </c>
      <c r="F19" s="31">
        <v>510000</v>
      </c>
    </row>
    <row r="20" spans="1:7" s="11" customFormat="1" ht="31.2" x14ac:dyDescent="0.3">
      <c r="A20" s="2">
        <v>2210</v>
      </c>
      <c r="B20" s="4" t="s">
        <v>51</v>
      </c>
      <c r="C20" s="3">
        <v>239749</v>
      </c>
      <c r="D20" s="26">
        <v>208399.16</v>
      </c>
      <c r="E20" s="3">
        <v>553291</v>
      </c>
      <c r="F20" s="31">
        <v>567000</v>
      </c>
    </row>
    <row r="21" spans="1:7" s="11" customFormat="1" ht="31.2" x14ac:dyDescent="0.3">
      <c r="A21" s="2">
        <v>2220</v>
      </c>
      <c r="B21" s="4" t="s">
        <v>50</v>
      </c>
      <c r="C21" s="3">
        <v>15000</v>
      </c>
      <c r="D21" s="26">
        <v>8636.41</v>
      </c>
      <c r="E21" s="3">
        <v>10000</v>
      </c>
      <c r="F21" s="31">
        <v>15000</v>
      </c>
    </row>
    <row r="22" spans="1:7" s="11" customFormat="1" ht="31.2" x14ac:dyDescent="0.3">
      <c r="A22" s="2">
        <v>2230</v>
      </c>
      <c r="B22" s="4" t="s">
        <v>56</v>
      </c>
      <c r="C22" s="3">
        <v>24168</v>
      </c>
      <c r="D22" s="26">
        <v>64309</v>
      </c>
      <c r="E22" s="3">
        <v>120000</v>
      </c>
      <c r="F22" s="31">
        <v>140000</v>
      </c>
    </row>
    <row r="23" spans="1:7" s="11" customFormat="1" ht="15.6" x14ac:dyDescent="0.3">
      <c r="A23" s="2">
        <v>2240</v>
      </c>
      <c r="B23" s="4" t="s">
        <v>52</v>
      </c>
      <c r="C23" s="3">
        <v>75188.59</v>
      </c>
      <c r="D23" s="26">
        <v>110789.83</v>
      </c>
      <c r="E23" s="3">
        <v>295190.53000000003</v>
      </c>
      <c r="F23" s="31">
        <v>314860</v>
      </c>
    </row>
    <row r="24" spans="1:7" s="11" customFormat="1" ht="31.2" x14ac:dyDescent="0.3">
      <c r="A24" s="2">
        <v>2250</v>
      </c>
      <c r="B24" s="4" t="s">
        <v>1</v>
      </c>
      <c r="C24" s="3">
        <v>0</v>
      </c>
      <c r="D24" s="24">
        <v>0</v>
      </c>
      <c r="E24" s="3">
        <v>26460</v>
      </c>
      <c r="F24" s="31">
        <v>30000</v>
      </c>
    </row>
    <row r="25" spans="1:7" s="11" customFormat="1" ht="31.2" x14ac:dyDescent="0.3">
      <c r="A25" s="2">
        <v>2273</v>
      </c>
      <c r="B25" s="4" t="s">
        <v>5</v>
      </c>
      <c r="C25" s="3">
        <v>62405.14</v>
      </c>
      <c r="D25" s="26">
        <v>111052.44</v>
      </c>
      <c r="E25" s="3">
        <v>190000</v>
      </c>
      <c r="F25" s="31">
        <v>200000</v>
      </c>
    </row>
    <row r="26" spans="1:7" s="11" customFormat="1" ht="46.8" x14ac:dyDescent="0.3">
      <c r="A26" s="2">
        <v>2275</v>
      </c>
      <c r="B26" s="4" t="s">
        <v>58</v>
      </c>
      <c r="C26" s="3">
        <v>308952</v>
      </c>
      <c r="D26" s="26">
        <v>494706</v>
      </c>
      <c r="E26" s="3">
        <v>524480</v>
      </c>
      <c r="F26" s="31">
        <v>700000</v>
      </c>
    </row>
    <row r="27" spans="1:7" s="11" customFormat="1" ht="15.6" x14ac:dyDescent="0.3">
      <c r="A27" s="2">
        <v>2282</v>
      </c>
      <c r="B27" s="4" t="s">
        <v>57</v>
      </c>
      <c r="C27" s="3">
        <v>740</v>
      </c>
      <c r="D27" s="26">
        <v>570</v>
      </c>
      <c r="E27" s="3">
        <v>1060</v>
      </c>
      <c r="F27" s="31">
        <v>5000</v>
      </c>
    </row>
    <row r="28" spans="1:7" s="11" customFormat="1" ht="31.2" x14ac:dyDescent="0.3">
      <c r="A28" s="2">
        <v>2800</v>
      </c>
      <c r="B28" s="4" t="s">
        <v>6</v>
      </c>
      <c r="C28" s="3">
        <v>4830.67</v>
      </c>
      <c r="D28" s="26">
        <v>1201.5999999999999</v>
      </c>
      <c r="E28" s="3">
        <v>1000</v>
      </c>
      <c r="F28" s="31">
        <v>5000</v>
      </c>
    </row>
    <row r="29" spans="1:7" s="11" customFormat="1" ht="78" x14ac:dyDescent="0.3">
      <c r="A29" s="2">
        <v>3110</v>
      </c>
      <c r="B29" s="7" t="s">
        <v>30</v>
      </c>
      <c r="C29" s="3">
        <v>22000</v>
      </c>
      <c r="D29" s="1"/>
      <c r="E29" s="1">
        <v>373500</v>
      </c>
      <c r="F29" s="33">
        <v>120000</v>
      </c>
    </row>
    <row r="30" spans="1:7" s="11" customFormat="1" ht="62.4" x14ac:dyDescent="0.3">
      <c r="A30" s="2">
        <v>3122</v>
      </c>
      <c r="B30" s="7" t="s">
        <v>85</v>
      </c>
      <c r="C30" s="3"/>
      <c r="D30" s="1"/>
      <c r="E30" s="1">
        <v>500000</v>
      </c>
      <c r="F30" s="33"/>
    </row>
    <row r="31" spans="1:7" s="11" customFormat="1" ht="46.8" x14ac:dyDescent="0.3">
      <c r="A31" s="2">
        <v>3132</v>
      </c>
      <c r="B31" s="7" t="s">
        <v>86</v>
      </c>
      <c r="C31" s="3" t="s">
        <v>76</v>
      </c>
      <c r="D31" s="1">
        <v>0</v>
      </c>
      <c r="E31" s="1">
        <v>0</v>
      </c>
      <c r="F31" s="33">
        <v>996412</v>
      </c>
    </row>
    <row r="32" spans="1:7" s="11" customFormat="1" ht="15.6" x14ac:dyDescent="0.3">
      <c r="A32" s="29"/>
      <c r="B32" s="28" t="s">
        <v>71</v>
      </c>
      <c r="C32" s="25">
        <f>SUM(C18:C31)</f>
        <v>2587373.4</v>
      </c>
      <c r="D32" s="25">
        <f>SUM(D18:D31)</f>
        <v>3105425.1400000006</v>
      </c>
      <c r="E32" s="25">
        <f>SUM(E18:E31)</f>
        <v>5109281.53</v>
      </c>
      <c r="F32" s="35">
        <f>SUM(F18:F31)</f>
        <v>5903272</v>
      </c>
    </row>
    <row r="33" spans="1:7" s="11" customFormat="1" ht="31.2" x14ac:dyDescent="0.3">
      <c r="A33" s="29"/>
      <c r="B33" s="28" t="s">
        <v>83</v>
      </c>
      <c r="C33" s="25">
        <f>C16+C32</f>
        <v>7614920.7100000009</v>
      </c>
      <c r="D33" s="25">
        <f>D16+D32</f>
        <v>8426970.8999999985</v>
      </c>
      <c r="E33" s="25">
        <f>E16+E32</f>
        <v>14579680.530000001</v>
      </c>
      <c r="F33" s="35">
        <f>F16+F32</f>
        <v>17347942</v>
      </c>
    </row>
    <row r="34" spans="1:7" s="11" customFormat="1" ht="15.6" x14ac:dyDescent="0.3">
      <c r="A34" s="10"/>
      <c r="B34" s="5" t="s">
        <v>59</v>
      </c>
      <c r="C34" s="6" t="s">
        <v>77</v>
      </c>
      <c r="D34" s="6" t="s">
        <v>78</v>
      </c>
      <c r="E34" s="6" t="s">
        <v>3</v>
      </c>
      <c r="F34" s="34" t="s">
        <v>70</v>
      </c>
    </row>
    <row r="35" spans="1:7" s="11" customFormat="1" ht="15.6" x14ac:dyDescent="0.3">
      <c r="A35" s="2" t="s">
        <v>15</v>
      </c>
      <c r="B35" s="4" t="s">
        <v>16</v>
      </c>
      <c r="C35" s="1"/>
      <c r="D35" s="26">
        <v>4770000</v>
      </c>
      <c r="E35" s="3">
        <v>5500000</v>
      </c>
      <c r="F35" s="31">
        <v>8184000</v>
      </c>
      <c r="G35" s="11">
        <v>48</v>
      </c>
    </row>
    <row r="36" spans="1:7" s="11" customFormat="1" ht="31.2" x14ac:dyDescent="0.3">
      <c r="A36" s="2" t="s">
        <v>17</v>
      </c>
      <c r="B36" s="4" t="s">
        <v>0</v>
      </c>
      <c r="C36" s="1"/>
      <c r="D36" s="26">
        <v>1057530.17</v>
      </c>
      <c r="E36" s="3">
        <v>1200982</v>
      </c>
      <c r="F36" s="31">
        <v>1800000</v>
      </c>
    </row>
    <row r="37" spans="1:7" s="11" customFormat="1" ht="62.4" x14ac:dyDescent="0.3">
      <c r="A37" s="2" t="s">
        <v>18</v>
      </c>
      <c r="B37" s="4" t="s">
        <v>19</v>
      </c>
      <c r="C37" s="1"/>
      <c r="D37" s="26">
        <v>157188.94</v>
      </c>
      <c r="E37" s="3">
        <v>634730</v>
      </c>
      <c r="F37" s="31">
        <v>600000</v>
      </c>
    </row>
    <row r="38" spans="1:7" s="11" customFormat="1" ht="46.8" x14ac:dyDescent="0.3">
      <c r="A38" s="2" t="s">
        <v>20</v>
      </c>
      <c r="B38" s="4" t="s">
        <v>21</v>
      </c>
      <c r="C38" s="1"/>
      <c r="D38" s="26">
        <v>0</v>
      </c>
      <c r="E38" s="3">
        <v>10000</v>
      </c>
      <c r="F38" s="31">
        <v>15000</v>
      </c>
    </row>
    <row r="39" spans="1:7" s="11" customFormat="1" ht="31.2" x14ac:dyDescent="0.3">
      <c r="A39" s="2" t="s">
        <v>74</v>
      </c>
      <c r="B39" s="4" t="s">
        <v>56</v>
      </c>
      <c r="C39" s="1"/>
      <c r="D39" s="26">
        <v>256682.35</v>
      </c>
      <c r="E39" s="3">
        <v>351000</v>
      </c>
      <c r="F39" s="31">
        <v>600000</v>
      </c>
    </row>
    <row r="40" spans="1:7" s="11" customFormat="1" ht="46.8" x14ac:dyDescent="0.3">
      <c r="A40" s="2" t="s">
        <v>22</v>
      </c>
      <c r="B40" s="4" t="s">
        <v>23</v>
      </c>
      <c r="C40" s="1"/>
      <c r="D40" s="26">
        <v>110554.98</v>
      </c>
      <c r="E40" s="3">
        <v>355000</v>
      </c>
      <c r="F40" s="31">
        <v>660000</v>
      </c>
    </row>
    <row r="41" spans="1:7" s="11" customFormat="1" ht="31.2" x14ac:dyDescent="0.3">
      <c r="A41" s="2" t="s">
        <v>24</v>
      </c>
      <c r="B41" s="4" t="s">
        <v>1</v>
      </c>
      <c r="C41" s="1"/>
      <c r="D41" s="26">
        <v>300</v>
      </c>
      <c r="E41" s="3">
        <v>7000</v>
      </c>
      <c r="F41" s="31">
        <v>5000</v>
      </c>
    </row>
    <row r="42" spans="1:7" s="11" customFormat="1" ht="31.2" x14ac:dyDescent="0.3">
      <c r="A42" s="2" t="s">
        <v>25</v>
      </c>
      <c r="B42" s="4" t="s">
        <v>5</v>
      </c>
      <c r="C42" s="1"/>
      <c r="D42" s="26">
        <v>228615.2</v>
      </c>
      <c r="E42" s="3">
        <v>325000</v>
      </c>
      <c r="F42" s="31">
        <v>380000</v>
      </c>
    </row>
    <row r="43" spans="1:7" s="11" customFormat="1" ht="78" x14ac:dyDescent="0.3">
      <c r="A43" s="2" t="s">
        <v>26</v>
      </c>
      <c r="B43" s="4" t="s">
        <v>27</v>
      </c>
      <c r="C43" s="1"/>
      <c r="D43" s="26">
        <v>447304.62</v>
      </c>
      <c r="E43" s="3">
        <v>550000</v>
      </c>
      <c r="F43" s="31">
        <v>550000</v>
      </c>
    </row>
    <row r="44" spans="1:7" s="11" customFormat="1" ht="109.2" x14ac:dyDescent="0.3">
      <c r="A44" s="2" t="s">
        <v>43</v>
      </c>
      <c r="B44" s="4" t="s">
        <v>44</v>
      </c>
      <c r="C44" s="1"/>
      <c r="D44" s="26">
        <v>779</v>
      </c>
      <c r="E44" s="3">
        <v>1270</v>
      </c>
      <c r="F44" s="31">
        <v>2000</v>
      </c>
    </row>
    <row r="45" spans="1:7" s="11" customFormat="1" ht="31.2" x14ac:dyDescent="0.3">
      <c r="A45" s="2" t="s">
        <v>28</v>
      </c>
      <c r="B45" s="4" t="s">
        <v>6</v>
      </c>
      <c r="C45" s="1"/>
      <c r="D45" s="26">
        <v>260</v>
      </c>
      <c r="E45" s="3">
        <v>400</v>
      </c>
      <c r="F45" s="31">
        <v>1000</v>
      </c>
    </row>
    <row r="46" spans="1:7" s="11" customFormat="1" ht="78" x14ac:dyDescent="0.3">
      <c r="A46" s="2">
        <v>3110</v>
      </c>
      <c r="B46" s="7" t="s">
        <v>30</v>
      </c>
      <c r="C46" s="1"/>
      <c r="D46" s="26">
        <v>25000</v>
      </c>
      <c r="E46" s="8"/>
      <c r="F46" s="31">
        <v>150000</v>
      </c>
    </row>
    <row r="47" spans="1:7" s="11" customFormat="1" ht="46.8" x14ac:dyDescent="0.3">
      <c r="A47" s="2">
        <v>3132</v>
      </c>
      <c r="B47" s="7" t="s">
        <v>86</v>
      </c>
      <c r="C47" s="1"/>
      <c r="D47" s="1"/>
      <c r="E47" s="8">
        <v>240618</v>
      </c>
      <c r="F47" s="31">
        <v>400000</v>
      </c>
    </row>
    <row r="48" spans="1:7" s="11" customFormat="1" ht="15.6" x14ac:dyDescent="0.3">
      <c r="A48" s="2">
        <v>2230</v>
      </c>
      <c r="B48" s="7" t="s">
        <v>60</v>
      </c>
      <c r="C48" s="1"/>
      <c r="D48" s="1"/>
      <c r="E48" s="8">
        <v>131454</v>
      </c>
      <c r="F48" s="31">
        <v>150000</v>
      </c>
    </row>
    <row r="49" spans="1:7" s="11" customFormat="1" ht="15.6" x14ac:dyDescent="0.3">
      <c r="A49" s="29"/>
      <c r="B49" s="28" t="s">
        <v>71</v>
      </c>
      <c r="C49" s="25"/>
      <c r="D49" s="25">
        <f>SUM(D35:D48)</f>
        <v>7054215.2600000007</v>
      </c>
      <c r="E49" s="25">
        <f>SUM(E35:E48)</f>
        <v>9307454</v>
      </c>
      <c r="F49" s="35">
        <f>SUM(F35:F48)</f>
        <v>13497000</v>
      </c>
    </row>
    <row r="50" spans="1:7" s="11" customFormat="1" ht="15.6" x14ac:dyDescent="0.3">
      <c r="A50" s="10"/>
      <c r="B50" s="5" t="s">
        <v>61</v>
      </c>
      <c r="C50" s="6" t="s">
        <v>77</v>
      </c>
      <c r="D50" s="6" t="s">
        <v>78</v>
      </c>
      <c r="E50" s="6" t="s">
        <v>3</v>
      </c>
      <c r="F50" s="34" t="s">
        <v>70</v>
      </c>
    </row>
    <row r="51" spans="1:7" s="11" customFormat="1" ht="15.6" x14ac:dyDescent="0.3">
      <c r="A51" s="2" t="s">
        <v>15</v>
      </c>
      <c r="B51" s="7" t="s">
        <v>16</v>
      </c>
      <c r="C51" s="1"/>
      <c r="D51" s="26">
        <v>2104927</v>
      </c>
      <c r="E51" s="8">
        <v>2464000</v>
      </c>
      <c r="F51" s="36">
        <v>4040000</v>
      </c>
      <c r="G51" s="11">
        <v>64</v>
      </c>
    </row>
    <row r="52" spans="1:7" s="11" customFormat="1" ht="31.2" x14ac:dyDescent="0.3">
      <c r="A52" s="2" t="s">
        <v>17</v>
      </c>
      <c r="B52" s="7" t="s">
        <v>0</v>
      </c>
      <c r="C52" s="1"/>
      <c r="D52" s="26">
        <v>480552.73</v>
      </c>
      <c r="E52" s="8">
        <v>542080</v>
      </c>
      <c r="F52" s="36">
        <v>923000</v>
      </c>
    </row>
    <row r="53" spans="1:7" s="11" customFormat="1" ht="62.4" x14ac:dyDescent="0.3">
      <c r="A53" s="2" t="s">
        <v>18</v>
      </c>
      <c r="B53" s="7" t="s">
        <v>19</v>
      </c>
      <c r="C53" s="1"/>
      <c r="D53" s="26">
        <v>114107.14</v>
      </c>
      <c r="E53" s="8">
        <v>353713.5</v>
      </c>
      <c r="F53" s="36">
        <v>220000</v>
      </c>
    </row>
    <row r="54" spans="1:7" s="11" customFormat="1" ht="46.8" x14ac:dyDescent="0.3">
      <c r="A54" s="2" t="s">
        <v>20</v>
      </c>
      <c r="B54" s="7" t="s">
        <v>21</v>
      </c>
      <c r="C54" s="1"/>
      <c r="D54" s="26">
        <v>47.43</v>
      </c>
      <c r="E54" s="8">
        <v>2563.5</v>
      </c>
      <c r="F54" s="36">
        <v>8000</v>
      </c>
    </row>
    <row r="55" spans="1:7" s="11" customFormat="1" ht="31.2" x14ac:dyDescent="0.3">
      <c r="A55" s="2" t="s">
        <v>74</v>
      </c>
      <c r="B55" s="7" t="s">
        <v>56</v>
      </c>
      <c r="C55" s="1"/>
      <c r="D55" s="26">
        <v>151483.07999999999</v>
      </c>
      <c r="E55" s="8">
        <v>200000</v>
      </c>
      <c r="F55" s="36">
        <v>250000</v>
      </c>
    </row>
    <row r="56" spans="1:7" s="11" customFormat="1" ht="46.8" x14ac:dyDescent="0.3">
      <c r="A56" s="2" t="s">
        <v>22</v>
      </c>
      <c r="B56" s="7" t="s">
        <v>23</v>
      </c>
      <c r="C56" s="1"/>
      <c r="D56" s="26">
        <v>56495.17</v>
      </c>
      <c r="E56" s="8">
        <v>67180</v>
      </c>
      <c r="F56" s="36">
        <v>120000</v>
      </c>
    </row>
    <row r="57" spans="1:7" s="11" customFormat="1" ht="31.2" x14ac:dyDescent="0.3">
      <c r="A57" s="2" t="s">
        <v>24</v>
      </c>
      <c r="B57" s="7" t="s">
        <v>1</v>
      </c>
      <c r="C57" s="1"/>
      <c r="D57" s="26">
        <v>0</v>
      </c>
      <c r="E57" s="8">
        <v>2000</v>
      </c>
      <c r="F57" s="36">
        <v>5000</v>
      </c>
    </row>
    <row r="58" spans="1:7" s="11" customFormat="1" ht="31.2" x14ac:dyDescent="0.3">
      <c r="A58" s="2" t="s">
        <v>25</v>
      </c>
      <c r="B58" s="7" t="s">
        <v>5</v>
      </c>
      <c r="C58" s="1"/>
      <c r="D58" s="26">
        <v>40978.629999999997</v>
      </c>
      <c r="E58" s="8">
        <v>100000</v>
      </c>
      <c r="F58" s="36">
        <v>140000</v>
      </c>
    </row>
    <row r="59" spans="1:7" s="11" customFormat="1" ht="78" x14ac:dyDescent="0.3">
      <c r="A59" s="2" t="s">
        <v>26</v>
      </c>
      <c r="B59" s="7" t="s">
        <v>27</v>
      </c>
      <c r="C59" s="1"/>
      <c r="D59" s="26">
        <v>84000</v>
      </c>
      <c r="E59" s="8">
        <v>104000</v>
      </c>
      <c r="F59" s="36">
        <v>200000</v>
      </c>
    </row>
    <row r="60" spans="1:7" s="11" customFormat="1" ht="109.2" x14ac:dyDescent="0.3">
      <c r="A60" s="2" t="s">
        <v>43</v>
      </c>
      <c r="B60" s="7" t="s">
        <v>44</v>
      </c>
      <c r="C60" s="1"/>
      <c r="D60" s="1"/>
      <c r="E60" s="8">
        <v>7880</v>
      </c>
      <c r="F60" s="36">
        <v>10000</v>
      </c>
    </row>
    <row r="61" spans="1:7" s="11" customFormat="1" ht="31.2" x14ac:dyDescent="0.3">
      <c r="A61" s="2" t="s">
        <v>28</v>
      </c>
      <c r="B61" s="7" t="s">
        <v>6</v>
      </c>
      <c r="C61" s="1"/>
      <c r="D61" s="1">
        <v>260</v>
      </c>
      <c r="E61" s="8">
        <v>0</v>
      </c>
      <c r="F61" s="36">
        <v>500</v>
      </c>
    </row>
    <row r="62" spans="1:7" s="11" customFormat="1" ht="78" x14ac:dyDescent="0.3">
      <c r="A62" s="2">
        <v>3110</v>
      </c>
      <c r="B62" s="7" t="s">
        <v>30</v>
      </c>
      <c r="C62" s="1"/>
      <c r="D62" s="26">
        <v>69390</v>
      </c>
      <c r="E62" s="8">
        <v>51499</v>
      </c>
      <c r="F62" s="36">
        <v>0</v>
      </c>
    </row>
    <row r="63" spans="1:7" s="11" customFormat="1" ht="46.8" x14ac:dyDescent="0.3">
      <c r="A63" s="2">
        <v>3132</v>
      </c>
      <c r="B63" s="7" t="s">
        <v>86</v>
      </c>
      <c r="C63" s="1"/>
      <c r="D63" s="8"/>
      <c r="E63" s="8">
        <v>923163</v>
      </c>
      <c r="F63" s="36">
        <v>1400000</v>
      </c>
    </row>
    <row r="64" spans="1:7" s="11" customFormat="1" ht="15.6" x14ac:dyDescent="0.3">
      <c r="A64" s="2">
        <v>2230</v>
      </c>
      <c r="B64" s="7" t="s">
        <v>60</v>
      </c>
      <c r="C64" s="1"/>
      <c r="D64" s="8"/>
      <c r="E64" s="8">
        <v>80000</v>
      </c>
      <c r="F64" s="36">
        <v>100000</v>
      </c>
    </row>
    <row r="65" spans="1:6" s="11" customFormat="1" ht="15.6" x14ac:dyDescent="0.3">
      <c r="A65" s="29"/>
      <c r="B65" s="28" t="s">
        <v>71</v>
      </c>
      <c r="C65" s="25"/>
      <c r="D65" s="25">
        <f>SUM(D51:D64)</f>
        <v>3102241.18</v>
      </c>
      <c r="E65" s="25">
        <f>SUM(E51:E64)</f>
        <v>4898079</v>
      </c>
      <c r="F65" s="35">
        <f>SUM(F51:F64)</f>
        <v>7416500</v>
      </c>
    </row>
    <row r="66" spans="1:6" s="11" customFormat="1" ht="31.2" x14ac:dyDescent="0.3">
      <c r="A66" s="30"/>
      <c r="B66" s="28" t="s">
        <v>72</v>
      </c>
      <c r="C66" s="25"/>
      <c r="D66" s="25">
        <f>D49+D65</f>
        <v>10156456.440000001</v>
      </c>
      <c r="E66" s="25">
        <f>E49+E65</f>
        <v>14205533</v>
      </c>
      <c r="F66" s="32">
        <f>F49+F65</f>
        <v>20913500</v>
      </c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2025-12-08T13:09:55Z</dcterms:modified>
</cp:coreProperties>
</file>